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40" yWindow="45" windowWidth="22140" windowHeight="10590"/>
  </bookViews>
  <sheets>
    <sheet name="F for calculating C" sheetId="18" r:id="rId1"/>
    <sheet name="F table work" sheetId="19" r:id="rId2"/>
    <sheet name="F" sheetId="17" r:id="rId3"/>
    <sheet name="Coal" sheetId="12" r:id="rId4"/>
    <sheet name="Petrol" sheetId="13" r:id="rId5"/>
    <sheet name="Diesel" sheetId="14" r:id="rId6"/>
    <sheet name="Other Oils" sheetId="15" r:id="rId7"/>
    <sheet name="Gas" sheetId="16" r:id="rId8"/>
  </sheets>
  <externalReferences>
    <externalReference r:id="rId9"/>
  </externalReferences>
  <calcPr calcId="125725"/>
</workbook>
</file>

<file path=xl/calcChain.xml><?xml version="1.0" encoding="utf-8"?>
<calcChain xmlns="http://schemas.openxmlformats.org/spreadsheetml/2006/main">
  <c r="F222" i="19"/>
  <c r="E222"/>
  <c r="D222"/>
  <c r="C222"/>
  <c r="B222"/>
  <c r="K109"/>
  <c r="J109"/>
  <c r="I109"/>
  <c r="H109"/>
  <c r="G109"/>
  <c r="F109"/>
  <c r="E109"/>
  <c r="D109"/>
  <c r="C109"/>
  <c r="B109"/>
  <c r="N108"/>
  <c r="Y108" s="1"/>
  <c r="X107"/>
  <c r="V107"/>
  <c r="T107"/>
  <c r="R107"/>
  <c r="P107"/>
  <c r="N107"/>
  <c r="Y107" s="1"/>
  <c r="Y106"/>
  <c r="U106"/>
  <c r="Q106"/>
  <c r="N106"/>
  <c r="W106" s="1"/>
  <c r="X105"/>
  <c r="V105"/>
  <c r="T105"/>
  <c r="R105"/>
  <c r="Q105"/>
  <c r="P105"/>
  <c r="N105"/>
  <c r="W105" s="1"/>
  <c r="N104"/>
  <c r="Y104" s="1"/>
  <c r="X103"/>
  <c r="V103"/>
  <c r="T103"/>
  <c r="R103"/>
  <c r="P103"/>
  <c r="N103"/>
  <c r="Y103" s="1"/>
  <c r="Y102"/>
  <c r="U102"/>
  <c r="Q102"/>
  <c r="N102"/>
  <c r="W102" s="1"/>
  <c r="X101"/>
  <c r="V101"/>
  <c r="U101"/>
  <c r="T101"/>
  <c r="R101"/>
  <c r="Q101"/>
  <c r="P101"/>
  <c r="N101"/>
  <c r="W101" s="1"/>
  <c r="N100"/>
  <c r="Y100" s="1"/>
  <c r="X99"/>
  <c r="V99"/>
  <c r="T99"/>
  <c r="R99"/>
  <c r="P99"/>
  <c r="N99"/>
  <c r="Y99" s="1"/>
  <c r="Y98"/>
  <c r="U98"/>
  <c r="Q98"/>
  <c r="N98"/>
  <c r="W98" s="1"/>
  <c r="Y97"/>
  <c r="X97"/>
  <c r="V97"/>
  <c r="U97"/>
  <c r="T97"/>
  <c r="R97"/>
  <c r="Q97"/>
  <c r="P97"/>
  <c r="N97"/>
  <c r="W97" s="1"/>
  <c r="N96"/>
  <c r="Y96" s="1"/>
  <c r="X95"/>
  <c r="V95"/>
  <c r="T95"/>
  <c r="R95"/>
  <c r="P95"/>
  <c r="N95"/>
  <c r="Y95" s="1"/>
  <c r="Y94"/>
  <c r="U94"/>
  <c r="Q94"/>
  <c r="N94"/>
  <c r="W94" s="1"/>
  <c r="Y93"/>
  <c r="X93"/>
  <c r="V93"/>
  <c r="U93"/>
  <c r="T93"/>
  <c r="R93"/>
  <c r="Q93"/>
  <c r="P93"/>
  <c r="N93"/>
  <c r="W93" s="1"/>
  <c r="N92"/>
  <c r="Y92" s="1"/>
  <c r="X91"/>
  <c r="V91"/>
  <c r="T91"/>
  <c r="R91"/>
  <c r="P91"/>
  <c r="N91"/>
  <c r="Y91" s="1"/>
  <c r="Y90"/>
  <c r="U90"/>
  <c r="Q90"/>
  <c r="N90"/>
  <c r="W90" s="1"/>
  <c r="Y89"/>
  <c r="X89"/>
  <c r="V89"/>
  <c r="U89"/>
  <c r="T89"/>
  <c r="R89"/>
  <c r="Q89"/>
  <c r="P89"/>
  <c r="N89"/>
  <c r="W89" s="1"/>
  <c r="N88"/>
  <c r="Y88" s="1"/>
  <c r="X87"/>
  <c r="V87"/>
  <c r="T87"/>
  <c r="R87"/>
  <c r="P87"/>
  <c r="N87"/>
  <c r="Y87" s="1"/>
  <c r="Y86"/>
  <c r="U86"/>
  <c r="Q86"/>
  <c r="N86"/>
  <c r="W86" s="1"/>
  <c r="Y85"/>
  <c r="X85"/>
  <c r="V85"/>
  <c r="U85"/>
  <c r="T85"/>
  <c r="R85"/>
  <c r="Q85"/>
  <c r="P85"/>
  <c r="N85"/>
  <c r="W85" s="1"/>
  <c r="N84"/>
  <c r="Y84" s="1"/>
  <c r="X83"/>
  <c r="V83"/>
  <c r="T83"/>
  <c r="R83"/>
  <c r="P83"/>
  <c r="N83"/>
  <c r="Y83" s="1"/>
  <c r="Y82"/>
  <c r="U82"/>
  <c r="Q82"/>
  <c r="N82"/>
  <c r="W82" s="1"/>
  <c r="Y81"/>
  <c r="X81"/>
  <c r="V81"/>
  <c r="U81"/>
  <c r="T81"/>
  <c r="R81"/>
  <c r="Q81"/>
  <c r="P81"/>
  <c r="N81"/>
  <c r="W81" s="1"/>
  <c r="N80"/>
  <c r="Y80" s="1"/>
  <c r="X79"/>
  <c r="V79"/>
  <c r="T79"/>
  <c r="R79"/>
  <c r="P79"/>
  <c r="N79"/>
  <c r="Y79" s="1"/>
  <c r="Y78"/>
  <c r="U78"/>
  <c r="Q78"/>
  <c r="N78"/>
  <c r="W78" s="1"/>
  <c r="Y77"/>
  <c r="X77"/>
  <c r="V77"/>
  <c r="U77"/>
  <c r="T77"/>
  <c r="R77"/>
  <c r="Q77"/>
  <c r="P77"/>
  <c r="N77"/>
  <c r="W77" s="1"/>
  <c r="N76"/>
  <c r="Y76" s="1"/>
  <c r="X75"/>
  <c r="V75"/>
  <c r="T75"/>
  <c r="R75"/>
  <c r="P75"/>
  <c r="N75"/>
  <c r="Y75" s="1"/>
  <c r="Y74"/>
  <c r="U74"/>
  <c r="Q74"/>
  <c r="N74"/>
  <c r="W74" s="1"/>
  <c r="Y73"/>
  <c r="X73"/>
  <c r="V73"/>
  <c r="U73"/>
  <c r="T73"/>
  <c r="R73"/>
  <c r="Q73"/>
  <c r="P73"/>
  <c r="N73"/>
  <c r="W73" s="1"/>
  <c r="N72"/>
  <c r="Y72" s="1"/>
  <c r="X71"/>
  <c r="V71"/>
  <c r="T71"/>
  <c r="R71"/>
  <c r="P71"/>
  <c r="N71"/>
  <c r="Y71" s="1"/>
  <c r="Y70"/>
  <c r="U70"/>
  <c r="Q70"/>
  <c r="N70"/>
  <c r="W70" s="1"/>
  <c r="Y69"/>
  <c r="X69"/>
  <c r="V69"/>
  <c r="U69"/>
  <c r="T69"/>
  <c r="R69"/>
  <c r="Q69"/>
  <c r="P69"/>
  <c r="N69"/>
  <c r="W69" s="1"/>
  <c r="N68"/>
  <c r="Y68" s="1"/>
  <c r="X67"/>
  <c r="V67"/>
  <c r="T67"/>
  <c r="R67"/>
  <c r="P67"/>
  <c r="N67"/>
  <c r="Y67" s="1"/>
  <c r="Y66"/>
  <c r="U66"/>
  <c r="Q66"/>
  <c r="N66"/>
  <c r="W66" s="1"/>
  <c r="Y65"/>
  <c r="X65"/>
  <c r="V65"/>
  <c r="U65"/>
  <c r="T65"/>
  <c r="R65"/>
  <c r="Q65"/>
  <c r="P65"/>
  <c r="N65"/>
  <c r="W65" s="1"/>
  <c r="N64"/>
  <c r="Y64" s="1"/>
  <c r="X63"/>
  <c r="V63"/>
  <c r="T63"/>
  <c r="R63"/>
  <c r="P63"/>
  <c r="N63"/>
  <c r="Y63" s="1"/>
  <c r="Y62"/>
  <c r="U62"/>
  <c r="Q62"/>
  <c r="N62"/>
  <c r="W62" s="1"/>
  <c r="Y61"/>
  <c r="X61"/>
  <c r="V61"/>
  <c r="U61"/>
  <c r="T61"/>
  <c r="R61"/>
  <c r="Q61"/>
  <c r="P61"/>
  <c r="N61"/>
  <c r="W61" s="1"/>
  <c r="N60"/>
  <c r="Y60" s="1"/>
  <c r="X59"/>
  <c r="V59"/>
  <c r="T59"/>
  <c r="R59"/>
  <c r="P59"/>
  <c r="N59"/>
  <c r="Y59" s="1"/>
  <c r="Y58"/>
  <c r="U58"/>
  <c r="Q58"/>
  <c r="N58"/>
  <c r="W58" s="1"/>
  <c r="Y57"/>
  <c r="X57"/>
  <c r="V57"/>
  <c r="U57"/>
  <c r="T57"/>
  <c r="R57"/>
  <c r="Q57"/>
  <c r="P57"/>
  <c r="N57"/>
  <c r="W57" s="1"/>
  <c r="N56"/>
  <c r="Y56" s="1"/>
  <c r="X55"/>
  <c r="V55"/>
  <c r="T55"/>
  <c r="R55"/>
  <c r="P55"/>
  <c r="N55"/>
  <c r="Y55" s="1"/>
  <c r="Y54"/>
  <c r="U54"/>
  <c r="Q54"/>
  <c r="N54"/>
  <c r="W54" s="1"/>
  <c r="Y53"/>
  <c r="X53"/>
  <c r="V53"/>
  <c r="U53"/>
  <c r="T53"/>
  <c r="R53"/>
  <c r="Q53"/>
  <c r="P53"/>
  <c r="N53"/>
  <c r="W53" s="1"/>
  <c r="N52"/>
  <c r="Y52" s="1"/>
  <c r="X51"/>
  <c r="V51"/>
  <c r="T51"/>
  <c r="R51"/>
  <c r="P51"/>
  <c r="N51"/>
  <c r="Y51" s="1"/>
  <c r="Y50"/>
  <c r="U50"/>
  <c r="Q50"/>
  <c r="N50"/>
  <c r="W50" s="1"/>
  <c r="Y49"/>
  <c r="X49"/>
  <c r="V49"/>
  <c r="U49"/>
  <c r="T49"/>
  <c r="R49"/>
  <c r="Q49"/>
  <c r="P49"/>
  <c r="N49"/>
  <c r="W49" s="1"/>
  <c r="N48"/>
  <c r="Y48" s="1"/>
  <c r="X47"/>
  <c r="V47"/>
  <c r="T47"/>
  <c r="R47"/>
  <c r="P47"/>
  <c r="N47"/>
  <c r="Y47" s="1"/>
  <c r="Y46"/>
  <c r="U46"/>
  <c r="Q46"/>
  <c r="N46"/>
  <c r="W46" s="1"/>
  <c r="Y45"/>
  <c r="X45"/>
  <c r="V45"/>
  <c r="U45"/>
  <c r="T45"/>
  <c r="R45"/>
  <c r="Q45"/>
  <c r="P45"/>
  <c r="N45"/>
  <c r="W45" s="1"/>
  <c r="N44"/>
  <c r="Y44" s="1"/>
  <c r="X43"/>
  <c r="V43"/>
  <c r="T43"/>
  <c r="R43"/>
  <c r="P43"/>
  <c r="N43"/>
  <c r="Y43" s="1"/>
  <c r="Y42"/>
  <c r="U42"/>
  <c r="Q42"/>
  <c r="N42"/>
  <c r="W42" s="1"/>
  <c r="Y41"/>
  <c r="X41"/>
  <c r="V41"/>
  <c r="U41"/>
  <c r="T41"/>
  <c r="R41"/>
  <c r="Q41"/>
  <c r="P41"/>
  <c r="N41"/>
  <c r="W41" s="1"/>
  <c r="N40"/>
  <c r="Y40" s="1"/>
  <c r="X39"/>
  <c r="V39"/>
  <c r="T39"/>
  <c r="R39"/>
  <c r="P39"/>
  <c r="N39"/>
  <c r="Y39" s="1"/>
  <c r="Y38"/>
  <c r="U38"/>
  <c r="Q38"/>
  <c r="N38"/>
  <c r="W38" s="1"/>
  <c r="Y37"/>
  <c r="X37"/>
  <c r="V37"/>
  <c r="U37"/>
  <c r="T37"/>
  <c r="R37"/>
  <c r="Q37"/>
  <c r="P37"/>
  <c r="N37"/>
  <c r="W37" s="1"/>
  <c r="U36"/>
  <c r="S36"/>
  <c r="Q36"/>
  <c r="N36"/>
  <c r="X35"/>
  <c r="V35"/>
  <c r="T35"/>
  <c r="R35"/>
  <c r="P35"/>
  <c r="N35"/>
  <c r="Y35" s="1"/>
  <c r="Y34"/>
  <c r="U34"/>
  <c r="S34"/>
  <c r="Q34"/>
  <c r="N34"/>
  <c r="Y33"/>
  <c r="X33"/>
  <c r="V33"/>
  <c r="U33"/>
  <c r="T33"/>
  <c r="R33"/>
  <c r="Q33"/>
  <c r="P33"/>
  <c r="N33"/>
  <c r="W33" s="1"/>
  <c r="Y32"/>
  <c r="Q32"/>
  <c r="N32"/>
  <c r="S32" s="1"/>
  <c r="X31"/>
  <c r="V31"/>
  <c r="T31"/>
  <c r="R31"/>
  <c r="P31"/>
  <c r="N31"/>
  <c r="Y31" s="1"/>
  <c r="Y30"/>
  <c r="Q30"/>
  <c r="N30"/>
  <c r="S30" s="1"/>
  <c r="Y29"/>
  <c r="X29"/>
  <c r="V29"/>
  <c r="U29"/>
  <c r="T29"/>
  <c r="R29"/>
  <c r="Q29"/>
  <c r="P29"/>
  <c r="N29"/>
  <c r="W29" s="1"/>
  <c r="N28"/>
  <c r="Y28" s="1"/>
  <c r="X27"/>
  <c r="V27"/>
  <c r="T27"/>
  <c r="R27"/>
  <c r="P27"/>
  <c r="N27"/>
  <c r="Y27" s="1"/>
  <c r="N26"/>
  <c r="Y26" s="1"/>
  <c r="Y25"/>
  <c r="X25"/>
  <c r="V25"/>
  <c r="U25"/>
  <c r="T25"/>
  <c r="R25"/>
  <c r="Q25"/>
  <c r="P25"/>
  <c r="N25"/>
  <c r="W25" s="1"/>
  <c r="U24"/>
  <c r="N24"/>
  <c r="Y24" s="1"/>
  <c r="X23"/>
  <c r="V23"/>
  <c r="T23"/>
  <c r="R23"/>
  <c r="P23"/>
  <c r="N23"/>
  <c r="Y23" s="1"/>
  <c r="U22"/>
  <c r="N22"/>
  <c r="Y22" s="1"/>
  <c r="Y21"/>
  <c r="X21"/>
  <c r="V21"/>
  <c r="U21"/>
  <c r="T21"/>
  <c r="R21"/>
  <c r="Q21"/>
  <c r="P21"/>
  <c r="N21"/>
  <c r="W21" s="1"/>
  <c r="Y20"/>
  <c r="U20"/>
  <c r="S20"/>
  <c r="Q20"/>
  <c r="N20"/>
  <c r="X19"/>
  <c r="V19"/>
  <c r="T19"/>
  <c r="R19"/>
  <c r="P19"/>
  <c r="N19"/>
  <c r="Y19" s="1"/>
  <c r="Y18"/>
  <c r="U18"/>
  <c r="S18"/>
  <c r="Q18"/>
  <c r="N18"/>
  <c r="Y17"/>
  <c r="X17"/>
  <c r="V17"/>
  <c r="U17"/>
  <c r="T17"/>
  <c r="R17"/>
  <c r="Q17"/>
  <c r="P17"/>
  <c r="N17"/>
  <c r="W17" s="1"/>
  <c r="Y16"/>
  <c r="Q16"/>
  <c r="N16"/>
  <c r="S16" s="1"/>
  <c r="X15"/>
  <c r="V15"/>
  <c r="T15"/>
  <c r="R15"/>
  <c r="P15"/>
  <c r="N15"/>
  <c r="Y15" s="1"/>
  <c r="Y14"/>
  <c r="Q14"/>
  <c r="N14"/>
  <c r="S14" s="1"/>
  <c r="Y13"/>
  <c r="X13"/>
  <c r="V13"/>
  <c r="U13"/>
  <c r="T13"/>
  <c r="R13"/>
  <c r="Q13"/>
  <c r="P13"/>
  <c r="N13"/>
  <c r="W13" s="1"/>
  <c r="N12"/>
  <c r="Y12" s="1"/>
  <c r="X11"/>
  <c r="V11"/>
  <c r="T11"/>
  <c r="R11"/>
  <c r="P11"/>
  <c r="N11"/>
  <c r="Y11" s="1"/>
  <c r="W10"/>
  <c r="Q10"/>
  <c r="N10"/>
  <c r="Y10" s="1"/>
  <c r="Y9"/>
  <c r="X9"/>
  <c r="V9"/>
  <c r="U9"/>
  <c r="T9"/>
  <c r="R9"/>
  <c r="Q9"/>
  <c r="P9"/>
  <c r="N9"/>
  <c r="W9" s="1"/>
  <c r="X8"/>
  <c r="S8"/>
  <c r="N8"/>
  <c r="U8" s="1"/>
  <c r="X7"/>
  <c r="S7"/>
  <c r="N7"/>
  <c r="V7" s="1"/>
  <c r="Y6"/>
  <c r="T6"/>
  <c r="Q6"/>
  <c r="P6"/>
  <c r="N6"/>
  <c r="X6" s="1"/>
  <c r="N5"/>
  <c r="V5" s="1"/>
  <c r="V4"/>
  <c r="R4"/>
  <c r="N4"/>
  <c r="Y4" s="1"/>
  <c r="Y3"/>
  <c r="X3"/>
  <c r="V3"/>
  <c r="U3"/>
  <c r="T3"/>
  <c r="R3"/>
  <c r="Q3"/>
  <c r="P3"/>
  <c r="N3"/>
  <c r="W3" s="1"/>
  <c r="F110" i="17"/>
  <c r="E110"/>
  <c r="D110"/>
  <c r="C110"/>
  <c r="B110"/>
  <c r="C140" i="16"/>
  <c r="B126" s="1"/>
  <c r="C138"/>
  <c r="B124" s="1"/>
  <c r="C136"/>
  <c r="B135"/>
  <c r="C139" s="1"/>
  <c r="B125" s="1"/>
  <c r="B122"/>
  <c r="D110"/>
  <c r="C110"/>
  <c r="E109"/>
  <c r="F109" s="1"/>
  <c r="G109" s="1"/>
  <c r="E108"/>
  <c r="E107"/>
  <c r="F107" s="1"/>
  <c r="G107" s="1"/>
  <c r="E106"/>
  <c r="E105"/>
  <c r="F105" s="1"/>
  <c r="G105" s="1"/>
  <c r="E104"/>
  <c r="C125" s="1"/>
  <c r="E103"/>
  <c r="E102"/>
  <c r="E101"/>
  <c r="E100"/>
  <c r="E99"/>
  <c r="F99" s="1"/>
  <c r="G99" s="1"/>
  <c r="E98"/>
  <c r="E97"/>
  <c r="F97" s="1"/>
  <c r="G97" s="1"/>
  <c r="E96"/>
  <c r="E95"/>
  <c r="E94"/>
  <c r="E93"/>
  <c r="E92"/>
  <c r="E91"/>
  <c r="F91" s="1"/>
  <c r="G91" s="1"/>
  <c r="E90"/>
  <c r="E89"/>
  <c r="F89" s="1"/>
  <c r="G89" s="1"/>
  <c r="E88"/>
  <c r="E87"/>
  <c r="F87" s="1"/>
  <c r="G87" s="1"/>
  <c r="E86"/>
  <c r="E85"/>
  <c r="F85" s="1"/>
  <c r="G85" s="1"/>
  <c r="G84"/>
  <c r="E84"/>
  <c r="C127" s="1"/>
  <c r="E83"/>
  <c r="E82"/>
  <c r="F82" s="1"/>
  <c r="G82" s="1"/>
  <c r="G81"/>
  <c r="E81"/>
  <c r="E80"/>
  <c r="E79"/>
  <c r="F79" s="1"/>
  <c r="G79" s="1"/>
  <c r="E78"/>
  <c r="E77"/>
  <c r="F77" s="1"/>
  <c r="G77" s="1"/>
  <c r="E76"/>
  <c r="E75"/>
  <c r="F75" s="1"/>
  <c r="G75" s="1"/>
  <c r="E74"/>
  <c r="E73"/>
  <c r="F73" s="1"/>
  <c r="E72"/>
  <c r="E71"/>
  <c r="F71" s="1"/>
  <c r="E70"/>
  <c r="C123" s="1"/>
  <c r="E69"/>
  <c r="C122" s="1"/>
  <c r="G68"/>
  <c r="E68"/>
  <c r="G67"/>
  <c r="E67"/>
  <c r="G66"/>
  <c r="E66"/>
  <c r="G65"/>
  <c r="E65"/>
  <c r="G64"/>
  <c r="E64"/>
  <c r="G63"/>
  <c r="E63"/>
  <c r="C128" s="1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C113" s="1"/>
  <c r="E37"/>
  <c r="E36"/>
  <c r="E35"/>
  <c r="E34"/>
  <c r="E33"/>
  <c r="E32"/>
  <c r="E31"/>
  <c r="C119" s="1"/>
  <c r="F31" s="1"/>
  <c r="G31" s="1"/>
  <c r="E30"/>
  <c r="E29"/>
  <c r="E28"/>
  <c r="E27"/>
  <c r="E26"/>
  <c r="E25"/>
  <c r="C118" s="1"/>
  <c r="E24"/>
  <c r="E23"/>
  <c r="E22"/>
  <c r="C117" s="1"/>
  <c r="F23" s="1"/>
  <c r="G23" s="1"/>
  <c r="E21"/>
  <c r="E20"/>
  <c r="E19"/>
  <c r="E18"/>
  <c r="E17"/>
  <c r="E16"/>
  <c r="E15"/>
  <c r="C116" s="1"/>
  <c r="E14"/>
  <c r="E13"/>
  <c r="E12"/>
  <c r="E11"/>
  <c r="C120" s="1"/>
  <c r="E10"/>
  <c r="E9"/>
  <c r="E8"/>
  <c r="E7"/>
  <c r="E6"/>
  <c r="E5"/>
  <c r="E4"/>
  <c r="C114" s="1"/>
  <c r="D128" i="15"/>
  <c r="C128"/>
  <c r="B128"/>
  <c r="E127"/>
  <c r="F127" s="1"/>
  <c r="E126"/>
  <c r="F126" s="1"/>
  <c r="E125"/>
  <c r="F125" s="1"/>
  <c r="E124"/>
  <c r="F124" s="1"/>
  <c r="E123"/>
  <c r="E128" s="1"/>
  <c r="B118"/>
  <c r="C117"/>
  <c r="C116"/>
  <c r="C115"/>
  <c r="C114"/>
  <c r="C113"/>
  <c r="C118" s="1"/>
  <c r="C110"/>
  <c r="D109"/>
  <c r="E109" s="1"/>
  <c r="D108"/>
  <c r="E108" s="1"/>
  <c r="D107"/>
  <c r="E107" s="1"/>
  <c r="D106"/>
  <c r="E106" s="1"/>
  <c r="D105"/>
  <c r="E105" s="1"/>
  <c r="D104"/>
  <c r="E104" s="1"/>
  <c r="D103"/>
  <c r="E103" s="1"/>
  <c r="D102"/>
  <c r="E102" s="1"/>
  <c r="D101"/>
  <c r="E101" s="1"/>
  <c r="D100"/>
  <c r="E100" s="1"/>
  <c r="D99"/>
  <c r="E99" s="1"/>
  <c r="D98"/>
  <c r="E98" s="1"/>
  <c r="D97"/>
  <c r="E97" s="1"/>
  <c r="D96"/>
  <c r="E96" s="1"/>
  <c r="D95"/>
  <c r="E95" s="1"/>
  <c r="D94"/>
  <c r="E94" s="1"/>
  <c r="D93"/>
  <c r="E93" s="1"/>
  <c r="D92"/>
  <c r="E92" s="1"/>
  <c r="D91"/>
  <c r="E91" s="1"/>
  <c r="D90"/>
  <c r="E90" s="1"/>
  <c r="D89"/>
  <c r="E89" s="1"/>
  <c r="D88"/>
  <c r="E88" s="1"/>
  <c r="D87"/>
  <c r="E87" s="1"/>
  <c r="D86"/>
  <c r="E86" s="1"/>
  <c r="D85"/>
  <c r="E85" s="1"/>
  <c r="D84"/>
  <c r="E84" s="1"/>
  <c r="D83"/>
  <c r="E83" s="1"/>
  <c r="D82"/>
  <c r="E82" s="1"/>
  <c r="D81"/>
  <c r="E81" s="1"/>
  <c r="D80"/>
  <c r="E80" s="1"/>
  <c r="D79"/>
  <c r="E79" s="1"/>
  <c r="D78"/>
  <c r="E78" s="1"/>
  <c r="D77"/>
  <c r="E77" s="1"/>
  <c r="D76"/>
  <c r="E76" s="1"/>
  <c r="D75"/>
  <c r="E75" s="1"/>
  <c r="D74"/>
  <c r="E74" s="1"/>
  <c r="D73"/>
  <c r="E73" s="1"/>
  <c r="D72"/>
  <c r="E72" s="1"/>
  <c r="D71"/>
  <c r="E71" s="1"/>
  <c r="D70"/>
  <c r="E70" s="1"/>
  <c r="D69"/>
  <c r="E69" s="1"/>
  <c r="D68"/>
  <c r="E68" s="1"/>
  <c r="D67"/>
  <c r="E67" s="1"/>
  <c r="D66"/>
  <c r="E66" s="1"/>
  <c r="D65"/>
  <c r="E65" s="1"/>
  <c r="D64"/>
  <c r="E64" s="1"/>
  <c r="D63"/>
  <c r="E63" s="1"/>
  <c r="D62"/>
  <c r="E62" s="1"/>
  <c r="D61"/>
  <c r="E61" s="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D110" s="1"/>
  <c r="B118" i="14"/>
  <c r="C117"/>
  <c r="C116"/>
  <c r="C115"/>
  <c r="C114"/>
  <c r="C113"/>
  <c r="C118" s="1"/>
  <c r="C110"/>
  <c r="D109"/>
  <c r="E109" s="1"/>
  <c r="D108"/>
  <c r="E108" s="1"/>
  <c r="D107"/>
  <c r="E107" s="1"/>
  <c r="D106"/>
  <c r="E106" s="1"/>
  <c r="D105"/>
  <c r="E105" s="1"/>
  <c r="D104"/>
  <c r="E104" s="1"/>
  <c r="D103"/>
  <c r="E103" s="1"/>
  <c r="D102"/>
  <c r="E102" s="1"/>
  <c r="D101"/>
  <c r="E101" s="1"/>
  <c r="D100"/>
  <c r="E100" s="1"/>
  <c r="D99"/>
  <c r="E99" s="1"/>
  <c r="D98"/>
  <c r="E98" s="1"/>
  <c r="D97"/>
  <c r="E97" s="1"/>
  <c r="D96"/>
  <c r="E96" s="1"/>
  <c r="D95"/>
  <c r="E95" s="1"/>
  <c r="D94"/>
  <c r="E94" s="1"/>
  <c r="D93"/>
  <c r="E93" s="1"/>
  <c r="D92"/>
  <c r="E92" s="1"/>
  <c r="D91"/>
  <c r="E91" s="1"/>
  <c r="D90"/>
  <c r="E90" s="1"/>
  <c r="D89"/>
  <c r="E89" s="1"/>
  <c r="D88"/>
  <c r="E88" s="1"/>
  <c r="D87"/>
  <c r="E87" s="1"/>
  <c r="D86"/>
  <c r="E86" s="1"/>
  <c r="D85"/>
  <c r="E85" s="1"/>
  <c r="D84"/>
  <c r="E84" s="1"/>
  <c r="D83"/>
  <c r="E83" s="1"/>
  <c r="D82"/>
  <c r="E82" s="1"/>
  <c r="D81"/>
  <c r="E81" s="1"/>
  <c r="D80"/>
  <c r="E80" s="1"/>
  <c r="D79"/>
  <c r="E79" s="1"/>
  <c r="D78"/>
  <c r="E78" s="1"/>
  <c r="D77"/>
  <c r="E77" s="1"/>
  <c r="D76"/>
  <c r="E76" s="1"/>
  <c r="D75"/>
  <c r="E75" s="1"/>
  <c r="D74"/>
  <c r="E74" s="1"/>
  <c r="D73"/>
  <c r="E73" s="1"/>
  <c r="D72"/>
  <c r="E72" s="1"/>
  <c r="D71"/>
  <c r="E71" s="1"/>
  <c r="D70"/>
  <c r="E70" s="1"/>
  <c r="D69"/>
  <c r="E69" s="1"/>
  <c r="D68"/>
  <c r="E68" s="1"/>
  <c r="D67"/>
  <c r="E67" s="1"/>
  <c r="D66"/>
  <c r="E66" s="1"/>
  <c r="D65"/>
  <c r="E65" s="1"/>
  <c r="D64"/>
  <c r="E64" s="1"/>
  <c r="D63"/>
  <c r="E63" s="1"/>
  <c r="D62"/>
  <c r="E62" s="1"/>
  <c r="D61"/>
  <c r="E61" s="1"/>
  <c r="D60"/>
  <c r="E60" s="1"/>
  <c r="D59"/>
  <c r="E59" s="1"/>
  <c r="D58"/>
  <c r="E58" s="1"/>
  <c r="D57"/>
  <c r="E57" s="1"/>
  <c r="D56"/>
  <c r="E56" s="1"/>
  <c r="D55"/>
  <c r="E55" s="1"/>
  <c r="D54"/>
  <c r="E54" s="1"/>
  <c r="D53"/>
  <c r="E53" s="1"/>
  <c r="D52"/>
  <c r="E52" s="1"/>
  <c r="D51"/>
  <c r="E51" s="1"/>
  <c r="D50"/>
  <c r="E50" s="1"/>
  <c r="D49"/>
  <c r="E49" s="1"/>
  <c r="D48"/>
  <c r="E48" s="1"/>
  <c r="D47"/>
  <c r="E47" s="1"/>
  <c r="D46"/>
  <c r="E46" s="1"/>
  <c r="D45"/>
  <c r="E45" s="1"/>
  <c r="D44"/>
  <c r="E44" s="1"/>
  <c r="D43"/>
  <c r="E43" s="1"/>
  <c r="D42"/>
  <c r="E42" s="1"/>
  <c r="D41"/>
  <c r="E41" s="1"/>
  <c r="D40"/>
  <c r="E40" s="1"/>
  <c r="D39"/>
  <c r="E39" s="1"/>
  <c r="D38"/>
  <c r="E38" s="1"/>
  <c r="D37"/>
  <c r="E37" s="1"/>
  <c r="D36"/>
  <c r="E36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D110" s="1"/>
  <c r="B118" i="13"/>
  <c r="C117"/>
  <c r="C116"/>
  <c r="C115"/>
  <c r="D109" s="1"/>
  <c r="E109" s="1"/>
  <c r="C114"/>
  <c r="C113"/>
  <c r="C118" s="1"/>
  <c r="C110"/>
  <c r="E101"/>
  <c r="D101"/>
  <c r="E100"/>
  <c r="D100"/>
  <c r="E99"/>
  <c r="D99"/>
  <c r="E98"/>
  <c r="D98"/>
  <c r="E97"/>
  <c r="D97"/>
  <c r="E96"/>
  <c r="D96"/>
  <c r="E95"/>
  <c r="D95"/>
  <c r="E94"/>
  <c r="D94"/>
  <c r="E93"/>
  <c r="D93"/>
  <c r="E92"/>
  <c r="D92"/>
  <c r="E91"/>
  <c r="D91"/>
  <c r="E90"/>
  <c r="D90"/>
  <c r="E89"/>
  <c r="D89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C118" i="12"/>
  <c r="C117"/>
  <c r="C116"/>
  <c r="D109" s="1"/>
  <c r="E109" s="1"/>
  <c r="C115"/>
  <c r="B115"/>
  <c r="B119" s="1"/>
  <c r="C114"/>
  <c r="C113"/>
  <c r="C119" s="1"/>
  <c r="C110"/>
  <c r="E88"/>
  <c r="D88"/>
  <c r="E87"/>
  <c r="D87"/>
  <c r="E86"/>
  <c r="D86"/>
  <c r="E85"/>
  <c r="D85"/>
  <c r="E84"/>
  <c r="D83"/>
  <c r="E83" s="1"/>
  <c r="D82"/>
  <c r="E82" s="1"/>
  <c r="E8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7"/>
  <c r="E37" s="1"/>
  <c r="D36"/>
  <c r="E36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D11"/>
  <c r="E11" s="1"/>
  <c r="E10"/>
  <c r="E9"/>
  <c r="E8"/>
  <c r="E7"/>
  <c r="E6"/>
  <c r="E5"/>
  <c r="E4"/>
  <c r="X18" i="19" l="1"/>
  <c r="T18"/>
  <c r="P18"/>
  <c r="V18"/>
  <c r="R18"/>
  <c r="V20"/>
  <c r="R20"/>
  <c r="X20"/>
  <c r="T20"/>
  <c r="P20"/>
  <c r="X34"/>
  <c r="T34"/>
  <c r="P34"/>
  <c r="V34"/>
  <c r="R34"/>
  <c r="Y36"/>
  <c r="V36"/>
  <c r="R36"/>
  <c r="X36"/>
  <c r="T36"/>
  <c r="P36"/>
  <c r="S3"/>
  <c r="P4"/>
  <c r="T4"/>
  <c r="X4"/>
  <c r="Q5"/>
  <c r="U5"/>
  <c r="Y5"/>
  <c r="R6"/>
  <c r="V6"/>
  <c r="P7"/>
  <c r="P8"/>
  <c r="S10"/>
  <c r="S12"/>
  <c r="U14"/>
  <c r="U16"/>
  <c r="W18"/>
  <c r="W20"/>
  <c r="Q22"/>
  <c r="Q24"/>
  <c r="S26"/>
  <c r="S28"/>
  <c r="U30"/>
  <c r="U32"/>
  <c r="W34"/>
  <c r="W36"/>
  <c r="Y7"/>
  <c r="U7"/>
  <c r="Q7"/>
  <c r="V8"/>
  <c r="R8"/>
  <c r="X22"/>
  <c r="T22"/>
  <c r="P22"/>
  <c r="V22"/>
  <c r="R22"/>
  <c r="V24"/>
  <c r="R24"/>
  <c r="X24"/>
  <c r="T24"/>
  <c r="P24"/>
  <c r="S4"/>
  <c r="W4"/>
  <c r="P5"/>
  <c r="T5"/>
  <c r="X5"/>
  <c r="U6"/>
  <c r="T7"/>
  <c r="T8"/>
  <c r="Y8"/>
  <c r="R10"/>
  <c r="Q12"/>
  <c r="W22"/>
  <c r="W24"/>
  <c r="Q26"/>
  <c r="Q28"/>
  <c r="V12"/>
  <c r="R12"/>
  <c r="X12"/>
  <c r="T12"/>
  <c r="P12"/>
  <c r="X26"/>
  <c r="T26"/>
  <c r="P26"/>
  <c r="V26"/>
  <c r="R26"/>
  <c r="V28"/>
  <c r="R28"/>
  <c r="X28"/>
  <c r="T28"/>
  <c r="P28"/>
  <c r="S5"/>
  <c r="W5"/>
  <c r="W12"/>
  <c r="W26"/>
  <c r="W28"/>
  <c r="X10"/>
  <c r="T10"/>
  <c r="P10"/>
  <c r="V10"/>
  <c r="X14"/>
  <c r="T14"/>
  <c r="P14"/>
  <c r="V14"/>
  <c r="R14"/>
  <c r="V16"/>
  <c r="R16"/>
  <c r="X16"/>
  <c r="T16"/>
  <c r="P16"/>
  <c r="X30"/>
  <c r="T30"/>
  <c r="P30"/>
  <c r="V30"/>
  <c r="R30"/>
  <c r="V32"/>
  <c r="R32"/>
  <c r="X32"/>
  <c r="T32"/>
  <c r="P32"/>
  <c r="Q4"/>
  <c r="U4"/>
  <c r="R5"/>
  <c r="S6"/>
  <c r="W6"/>
  <c r="R7"/>
  <c r="W7"/>
  <c r="Q8"/>
  <c r="W8"/>
  <c r="U10"/>
  <c r="U12"/>
  <c r="W14"/>
  <c r="W16"/>
  <c r="S22"/>
  <c r="S24"/>
  <c r="U26"/>
  <c r="U28"/>
  <c r="W30"/>
  <c r="W32"/>
  <c r="S11"/>
  <c r="W11"/>
  <c r="S15"/>
  <c r="W15"/>
  <c r="S19"/>
  <c r="W19"/>
  <c r="S23"/>
  <c r="W23"/>
  <c r="S27"/>
  <c r="W27"/>
  <c r="S31"/>
  <c r="W31"/>
  <c r="S35"/>
  <c r="W35"/>
  <c r="R38"/>
  <c r="V38"/>
  <c r="S39"/>
  <c r="W39"/>
  <c r="P40"/>
  <c r="T40"/>
  <c r="X40"/>
  <c r="R42"/>
  <c r="V42"/>
  <c r="S43"/>
  <c r="W43"/>
  <c r="P44"/>
  <c r="T44"/>
  <c r="X44"/>
  <c r="R46"/>
  <c r="V46"/>
  <c r="S47"/>
  <c r="W47"/>
  <c r="P48"/>
  <c r="T48"/>
  <c r="X48"/>
  <c r="R50"/>
  <c r="V50"/>
  <c r="S51"/>
  <c r="W51"/>
  <c r="P52"/>
  <c r="T52"/>
  <c r="X52"/>
  <c r="R54"/>
  <c r="V54"/>
  <c r="S55"/>
  <c r="W55"/>
  <c r="P56"/>
  <c r="T56"/>
  <c r="X56"/>
  <c r="R58"/>
  <c r="V58"/>
  <c r="S59"/>
  <c r="W59"/>
  <c r="P60"/>
  <c r="T60"/>
  <c r="X60"/>
  <c r="R62"/>
  <c r="V62"/>
  <c r="S63"/>
  <c r="W63"/>
  <c r="P64"/>
  <c r="T64"/>
  <c r="X64"/>
  <c r="R66"/>
  <c r="V66"/>
  <c r="S67"/>
  <c r="W67"/>
  <c r="P68"/>
  <c r="T68"/>
  <c r="X68"/>
  <c r="R70"/>
  <c r="V70"/>
  <c r="S71"/>
  <c r="W71"/>
  <c r="P72"/>
  <c r="T72"/>
  <c r="X72"/>
  <c r="R74"/>
  <c r="V74"/>
  <c r="S75"/>
  <c r="W75"/>
  <c r="P76"/>
  <c r="T76"/>
  <c r="X76"/>
  <c r="R78"/>
  <c r="V78"/>
  <c r="S79"/>
  <c r="W79"/>
  <c r="P80"/>
  <c r="T80"/>
  <c r="X80"/>
  <c r="R82"/>
  <c r="V82"/>
  <c r="S83"/>
  <c r="W83"/>
  <c r="P84"/>
  <c r="T84"/>
  <c r="X84"/>
  <c r="R86"/>
  <c r="V86"/>
  <c r="S87"/>
  <c r="W87"/>
  <c r="P88"/>
  <c r="T88"/>
  <c r="X88"/>
  <c r="R90"/>
  <c r="V90"/>
  <c r="S91"/>
  <c r="W91"/>
  <c r="P92"/>
  <c r="T92"/>
  <c r="X92"/>
  <c r="R94"/>
  <c r="V94"/>
  <c r="S95"/>
  <c r="W95"/>
  <c r="P96"/>
  <c r="T96"/>
  <c r="X96"/>
  <c r="R98"/>
  <c r="V98"/>
  <c r="S99"/>
  <c r="W99"/>
  <c r="P100"/>
  <c r="T100"/>
  <c r="X100"/>
  <c r="Y101"/>
  <c r="R102"/>
  <c r="V102"/>
  <c r="S103"/>
  <c r="W103"/>
  <c r="P104"/>
  <c r="T104"/>
  <c r="X104"/>
  <c r="U105"/>
  <c r="Y105"/>
  <c r="R106"/>
  <c r="V106"/>
  <c r="S107"/>
  <c r="W107"/>
  <c r="P108"/>
  <c r="T108"/>
  <c r="X108"/>
  <c r="S40"/>
  <c r="W40"/>
  <c r="S44"/>
  <c r="W44"/>
  <c r="S48"/>
  <c r="W48"/>
  <c r="S52"/>
  <c r="W52"/>
  <c r="S56"/>
  <c r="W56"/>
  <c r="S60"/>
  <c r="W60"/>
  <c r="S64"/>
  <c r="W64"/>
  <c r="S68"/>
  <c r="W68"/>
  <c r="S72"/>
  <c r="W72"/>
  <c r="S76"/>
  <c r="W76"/>
  <c r="S80"/>
  <c r="W80"/>
  <c r="S84"/>
  <c r="W84"/>
  <c r="S88"/>
  <c r="W88"/>
  <c r="S92"/>
  <c r="W92"/>
  <c r="S96"/>
  <c r="W96"/>
  <c r="S100"/>
  <c r="W100"/>
  <c r="S104"/>
  <c r="W104"/>
  <c r="S108"/>
  <c r="W108"/>
  <c r="S9"/>
  <c r="Q11"/>
  <c r="U11"/>
  <c r="S13"/>
  <c r="Q15"/>
  <c r="U15"/>
  <c r="S17"/>
  <c r="Q19"/>
  <c r="U19"/>
  <c r="S21"/>
  <c r="Q23"/>
  <c r="U23"/>
  <c r="S25"/>
  <c r="Q27"/>
  <c r="U27"/>
  <c r="S29"/>
  <c r="Q31"/>
  <c r="U31"/>
  <c r="S33"/>
  <c r="Q35"/>
  <c r="U35"/>
  <c r="S37"/>
  <c r="P38"/>
  <c r="T38"/>
  <c r="X38"/>
  <c r="Q39"/>
  <c r="U39"/>
  <c r="R40"/>
  <c r="V40"/>
  <c r="S41"/>
  <c r="P42"/>
  <c r="T42"/>
  <c r="X42"/>
  <c r="Q43"/>
  <c r="U43"/>
  <c r="R44"/>
  <c r="V44"/>
  <c r="S45"/>
  <c r="P46"/>
  <c r="T46"/>
  <c r="X46"/>
  <c r="Q47"/>
  <c r="U47"/>
  <c r="R48"/>
  <c r="V48"/>
  <c r="S49"/>
  <c r="P50"/>
  <c r="T50"/>
  <c r="X50"/>
  <c r="Q51"/>
  <c r="U51"/>
  <c r="R52"/>
  <c r="V52"/>
  <c r="S53"/>
  <c r="P54"/>
  <c r="T54"/>
  <c r="X54"/>
  <c r="Q55"/>
  <c r="U55"/>
  <c r="R56"/>
  <c r="V56"/>
  <c r="S57"/>
  <c r="P58"/>
  <c r="T58"/>
  <c r="X58"/>
  <c r="Q59"/>
  <c r="U59"/>
  <c r="R60"/>
  <c r="V60"/>
  <c r="S61"/>
  <c r="P62"/>
  <c r="T62"/>
  <c r="X62"/>
  <c r="Q63"/>
  <c r="U63"/>
  <c r="R64"/>
  <c r="V64"/>
  <c r="S65"/>
  <c r="P66"/>
  <c r="T66"/>
  <c r="X66"/>
  <c r="Q67"/>
  <c r="U67"/>
  <c r="R68"/>
  <c r="V68"/>
  <c r="S69"/>
  <c r="P70"/>
  <c r="T70"/>
  <c r="X70"/>
  <c r="Q71"/>
  <c r="U71"/>
  <c r="R72"/>
  <c r="V72"/>
  <c r="S73"/>
  <c r="P74"/>
  <c r="T74"/>
  <c r="X74"/>
  <c r="Q75"/>
  <c r="U75"/>
  <c r="R76"/>
  <c r="V76"/>
  <c r="S77"/>
  <c r="P78"/>
  <c r="T78"/>
  <c r="X78"/>
  <c r="Q79"/>
  <c r="U79"/>
  <c r="R80"/>
  <c r="V80"/>
  <c r="S81"/>
  <c r="P82"/>
  <c r="T82"/>
  <c r="X82"/>
  <c r="Q83"/>
  <c r="U83"/>
  <c r="R84"/>
  <c r="V84"/>
  <c r="S85"/>
  <c r="P86"/>
  <c r="T86"/>
  <c r="X86"/>
  <c r="Q87"/>
  <c r="U87"/>
  <c r="R88"/>
  <c r="V88"/>
  <c r="S89"/>
  <c r="P90"/>
  <c r="T90"/>
  <c r="X90"/>
  <c r="Q91"/>
  <c r="U91"/>
  <c r="R92"/>
  <c r="V92"/>
  <c r="S93"/>
  <c r="P94"/>
  <c r="T94"/>
  <c r="X94"/>
  <c r="Q95"/>
  <c r="U95"/>
  <c r="R96"/>
  <c r="V96"/>
  <c r="S97"/>
  <c r="P98"/>
  <c r="T98"/>
  <c r="X98"/>
  <c r="Q99"/>
  <c r="U99"/>
  <c r="R100"/>
  <c r="V100"/>
  <c r="S101"/>
  <c r="P102"/>
  <c r="T102"/>
  <c r="X102"/>
  <c r="Q103"/>
  <c r="U103"/>
  <c r="R104"/>
  <c r="V104"/>
  <c r="S105"/>
  <c r="P106"/>
  <c r="T106"/>
  <c r="X106"/>
  <c r="Q107"/>
  <c r="U107"/>
  <c r="R108"/>
  <c r="V108"/>
  <c r="S38"/>
  <c r="Q40"/>
  <c r="U40"/>
  <c r="S42"/>
  <c r="Q44"/>
  <c r="U44"/>
  <c r="S46"/>
  <c r="Q48"/>
  <c r="U48"/>
  <c r="S50"/>
  <c r="Q52"/>
  <c r="U52"/>
  <c r="S54"/>
  <c r="Q56"/>
  <c r="U56"/>
  <c r="S58"/>
  <c r="Q60"/>
  <c r="U60"/>
  <c r="S62"/>
  <c r="Q64"/>
  <c r="U64"/>
  <c r="S66"/>
  <c r="Q68"/>
  <c r="U68"/>
  <c r="S70"/>
  <c r="Q72"/>
  <c r="U72"/>
  <c r="S74"/>
  <c r="Q76"/>
  <c r="U76"/>
  <c r="S78"/>
  <c r="Q80"/>
  <c r="U80"/>
  <c r="S82"/>
  <c r="Q84"/>
  <c r="U84"/>
  <c r="S86"/>
  <c r="Q88"/>
  <c r="U88"/>
  <c r="S90"/>
  <c r="Q92"/>
  <c r="U92"/>
  <c r="S94"/>
  <c r="Q96"/>
  <c r="U96"/>
  <c r="S98"/>
  <c r="Q100"/>
  <c r="U100"/>
  <c r="S102"/>
  <c r="Q104"/>
  <c r="U104"/>
  <c r="S106"/>
  <c r="Q108"/>
  <c r="U108"/>
  <c r="F9" i="16"/>
  <c r="G9" s="1"/>
  <c r="F7"/>
  <c r="G7" s="1"/>
  <c r="F5"/>
  <c r="G5" s="1"/>
  <c r="F74"/>
  <c r="F72"/>
  <c r="F108"/>
  <c r="G108" s="1"/>
  <c r="F106"/>
  <c r="G106" s="1"/>
  <c r="F104"/>
  <c r="G104" s="1"/>
  <c r="F100"/>
  <c r="G100" s="1"/>
  <c r="F98"/>
  <c r="G98" s="1"/>
  <c r="F92"/>
  <c r="G92" s="1"/>
  <c r="F90"/>
  <c r="G90" s="1"/>
  <c r="F88"/>
  <c r="G88" s="1"/>
  <c r="F86"/>
  <c r="G86" s="1"/>
  <c r="F83"/>
  <c r="G83" s="1"/>
  <c r="F80"/>
  <c r="G80" s="1"/>
  <c r="F78"/>
  <c r="G78" s="1"/>
  <c r="F76"/>
  <c r="G76" s="1"/>
  <c r="F6"/>
  <c r="G6" s="1"/>
  <c r="F8"/>
  <c r="G8" s="1"/>
  <c r="F10"/>
  <c r="G10" s="1"/>
  <c r="F12"/>
  <c r="G12" s="1"/>
  <c r="F14"/>
  <c r="G14" s="1"/>
  <c r="F16"/>
  <c r="G16" s="1"/>
  <c r="F18"/>
  <c r="G18" s="1"/>
  <c r="F20"/>
  <c r="G20" s="1"/>
  <c r="F24"/>
  <c r="G24" s="1"/>
  <c r="F26"/>
  <c r="G26" s="1"/>
  <c r="F28"/>
  <c r="G28" s="1"/>
  <c r="F30"/>
  <c r="G30" s="1"/>
  <c r="F32"/>
  <c r="G32" s="1"/>
  <c r="F34"/>
  <c r="G34" s="1"/>
  <c r="F36"/>
  <c r="G36" s="1"/>
  <c r="F40"/>
  <c r="G40" s="1"/>
  <c r="F42"/>
  <c r="G42" s="1"/>
  <c r="F44"/>
  <c r="G44" s="1"/>
  <c r="F46"/>
  <c r="G46" s="1"/>
  <c r="F48"/>
  <c r="G48" s="1"/>
  <c r="F50"/>
  <c r="G50" s="1"/>
  <c r="F52"/>
  <c r="G52" s="1"/>
  <c r="F54"/>
  <c r="G54" s="1"/>
  <c r="F56"/>
  <c r="G56" s="1"/>
  <c r="F58"/>
  <c r="G58" s="1"/>
  <c r="F60"/>
  <c r="G60" s="1"/>
  <c r="F62"/>
  <c r="G62" s="1"/>
  <c r="F47"/>
  <c r="G47" s="1"/>
  <c r="F45"/>
  <c r="G45" s="1"/>
  <c r="F43"/>
  <c r="G43" s="1"/>
  <c r="F41"/>
  <c r="G41" s="1"/>
  <c r="F39"/>
  <c r="G39" s="1"/>
  <c r="F37"/>
  <c r="G37" s="1"/>
  <c r="F35"/>
  <c r="G35" s="1"/>
  <c r="F33"/>
  <c r="G33" s="1"/>
  <c r="F29"/>
  <c r="G29" s="1"/>
  <c r="F21"/>
  <c r="G21" s="1"/>
  <c r="F13"/>
  <c r="G13" s="1"/>
  <c r="F11"/>
  <c r="G11" s="1"/>
  <c r="F19"/>
  <c r="G19" s="1"/>
  <c r="F17"/>
  <c r="G17" s="1"/>
  <c r="F15"/>
  <c r="G15" s="1"/>
  <c r="F27"/>
  <c r="G27" s="1"/>
  <c r="F25"/>
  <c r="G25" s="1"/>
  <c r="F69"/>
  <c r="G69" s="1"/>
  <c r="F61"/>
  <c r="G61" s="1"/>
  <c r="F59"/>
  <c r="G59" s="1"/>
  <c r="F57"/>
  <c r="G57" s="1"/>
  <c r="F55"/>
  <c r="G55" s="1"/>
  <c r="F53"/>
  <c r="G53" s="1"/>
  <c r="F51"/>
  <c r="G51" s="1"/>
  <c r="F49"/>
  <c r="G49" s="1"/>
  <c r="F95"/>
  <c r="G95" s="1"/>
  <c r="F4"/>
  <c r="F22"/>
  <c r="G22" s="1"/>
  <c r="F38"/>
  <c r="G38" s="1"/>
  <c r="F70"/>
  <c r="C124"/>
  <c r="C126"/>
  <c r="F102" s="1"/>
  <c r="G102" s="1"/>
  <c r="E110"/>
  <c r="C137"/>
  <c r="B123" s="1"/>
  <c r="G73" s="1"/>
  <c r="E110" i="15"/>
  <c r="F128"/>
  <c r="F123"/>
  <c r="E110" i="14"/>
  <c r="D102" i="13"/>
  <c r="E102" s="1"/>
  <c r="D103"/>
  <c r="E103" s="1"/>
  <c r="E110" s="1"/>
  <c r="D104"/>
  <c r="E104" s="1"/>
  <c r="D105"/>
  <c r="E105" s="1"/>
  <c r="D106"/>
  <c r="E106" s="1"/>
  <c r="D107"/>
  <c r="E107" s="1"/>
  <c r="D108"/>
  <c r="E108" s="1"/>
  <c r="D89" i="12"/>
  <c r="E89" s="1"/>
  <c r="E110" s="1"/>
  <c r="D90"/>
  <c r="E90" s="1"/>
  <c r="D91"/>
  <c r="E91" s="1"/>
  <c r="D92"/>
  <c r="E92" s="1"/>
  <c r="D93"/>
  <c r="E93" s="1"/>
  <c r="D94"/>
  <c r="E94" s="1"/>
  <c r="D95"/>
  <c r="E95" s="1"/>
  <c r="D96"/>
  <c r="E96" s="1"/>
  <c r="D97"/>
  <c r="E97" s="1"/>
  <c r="D98"/>
  <c r="E98" s="1"/>
  <c r="D99"/>
  <c r="E99" s="1"/>
  <c r="D100"/>
  <c r="E100" s="1"/>
  <c r="D101"/>
  <c r="E101" s="1"/>
  <c r="D102"/>
  <c r="E102" s="1"/>
  <c r="D103"/>
  <c r="E103" s="1"/>
  <c r="D104"/>
  <c r="E104" s="1"/>
  <c r="D105"/>
  <c r="E105" s="1"/>
  <c r="D106"/>
  <c r="E106" s="1"/>
  <c r="D107"/>
  <c r="E107" s="1"/>
  <c r="D108"/>
  <c r="E108" s="1"/>
  <c r="F96" i="16" l="1"/>
  <c r="G96" s="1"/>
  <c r="F94"/>
  <c r="G94" s="1"/>
  <c r="G4"/>
  <c r="F101"/>
  <c r="G101" s="1"/>
  <c r="F93"/>
  <c r="G93" s="1"/>
  <c r="G71"/>
  <c r="B129"/>
  <c r="G72"/>
  <c r="G70"/>
  <c r="F103"/>
  <c r="G103" s="1"/>
  <c r="C129"/>
  <c r="G74"/>
  <c r="D110" i="13"/>
  <c r="D110" i="12"/>
  <c r="G110" i="16" l="1"/>
  <c r="F110"/>
</calcChain>
</file>

<file path=xl/sharedStrings.xml><?xml version="1.0" encoding="utf-8"?>
<sst xmlns="http://schemas.openxmlformats.org/spreadsheetml/2006/main" count="1683" uniqueCount="189">
  <si>
    <t>ELECTRICITY GENERATION</t>
  </si>
  <si>
    <t>AGRICULTURE</t>
  </si>
  <si>
    <t>INDUSTRIAL</t>
  </si>
  <si>
    <t>COMMERCIAL</t>
  </si>
  <si>
    <t>NATIONAL TRANSPORT</t>
  </si>
  <si>
    <t>COAL</t>
  </si>
  <si>
    <t>GAS</t>
  </si>
  <si>
    <t>TOTAL</t>
  </si>
  <si>
    <t>RESIDENTIAL</t>
  </si>
  <si>
    <t>Horticulture and fruit growing</t>
  </si>
  <si>
    <t>EDF 2008 Sector</t>
  </si>
  <si>
    <t>Sheep, beef cattle and grain farming</t>
  </si>
  <si>
    <t>Dairy cattle farming</t>
  </si>
  <si>
    <t>Poultry, deer and other livestock farming</t>
  </si>
  <si>
    <t>Forestry and logging</t>
  </si>
  <si>
    <t>Fishing and aquaculture</t>
  </si>
  <si>
    <t>Agriculture, forestry and fishing support services</t>
  </si>
  <si>
    <t>Coal mining</t>
  </si>
  <si>
    <t>Oil and gas extraction</t>
  </si>
  <si>
    <t>Metal ore and non-metallic mineral mining and quarrying</t>
  </si>
  <si>
    <t>Exploration and other mining support services</t>
  </si>
  <si>
    <t>Meat and meat product manufacturing</t>
  </si>
  <si>
    <t>Seafood processing</t>
  </si>
  <si>
    <t>Dairy product manufacturing</t>
  </si>
  <si>
    <t>Fruit, oil, cereal and other food product manufacturing</t>
  </si>
  <si>
    <t>Beverage and tobacco product manufacturing</t>
  </si>
  <si>
    <t>Textile and leather manufacturing</t>
  </si>
  <si>
    <t>Clothing, knitted products and footwear manufacturing</t>
  </si>
  <si>
    <t>Wood product manufacturing</t>
  </si>
  <si>
    <t>Pulp, paper and converted paper product manufacturing</t>
  </si>
  <si>
    <t>Printing</t>
  </si>
  <si>
    <t>Petroleum and coal product manufacturing</t>
  </si>
  <si>
    <t>Basic chemical and basic polymer manufacturing</t>
  </si>
  <si>
    <t>Fertiliser and pesticide manufacturing</t>
  </si>
  <si>
    <t>Pharmaceutical, cleaning and other chemical manufacturing</t>
  </si>
  <si>
    <t>Polymer product and rubber product manufacturing</t>
  </si>
  <si>
    <t>Non-metallic mineral product manufacturing</t>
  </si>
  <si>
    <t>Primary metal and metal product manufacturing</t>
  </si>
  <si>
    <t>Fabricated metal product manufacturing</t>
  </si>
  <si>
    <t>Transport equipment manufacturing</t>
  </si>
  <si>
    <t>Electronic and electrical equipment manufacturing</t>
  </si>
  <si>
    <t>Machinery manufacturing</t>
  </si>
  <si>
    <t>Furniture manufacturing</t>
  </si>
  <si>
    <t>Other manufacturing</t>
  </si>
  <si>
    <t>Electricity generation and on-selling</t>
  </si>
  <si>
    <t>Electricity transmission and distribution</t>
  </si>
  <si>
    <t>Gas supply</t>
  </si>
  <si>
    <t>Water supply</t>
  </si>
  <si>
    <t>Sewerage and drainage services</t>
  </si>
  <si>
    <t>Waste collection, treatment and disposal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</si>
  <si>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</si>
  <si>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</si>
  <si>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</si>
  <si>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</si>
  <si>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</si>
  <si>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</si>
  <si>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</si>
  <si>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</si>
  <si>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</si>
  <si>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</si>
  <si>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</si>
  <si>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</si>
  <si>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</si>
  <si>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</si>
  <si>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</si>
  <si>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</si>
  <si>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</si>
  <si>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Accommodation</t>
  </si>
  <si>
    <t>Food and beverage services</t>
  </si>
  <si>
    <t>Road transport</t>
  </si>
  <si>
    <t>Rail transport</t>
  </si>
  <si>
    <t>Other transport</t>
  </si>
  <si>
    <t>Air and space transport</t>
  </si>
  <si>
    <t>Postal and courier pick up and delivery services</t>
  </si>
  <si>
    <t>Transport support services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</si>
  <si>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</si>
  <si>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</si>
  <si>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</si>
  <si>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</si>
  <si>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</si>
  <si>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</si>
  <si>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</si>
  <si>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Life insurance</t>
  </si>
  <si>
    <t>Health and general insurance</t>
  </si>
  <si>
    <t>Superannuation funds</t>
  </si>
  <si>
    <t>Auxiliary finance and insurance services</t>
  </si>
  <si>
    <t>Rental and hiring services (except real estate); non-financial asset leasing</t>
  </si>
  <si>
    <t>Residential property operation</t>
  </si>
  <si>
    <t>Non-residential property operation</t>
  </si>
  <si>
    <t>Real estate services</t>
  </si>
  <si>
    <t>Owner-occupied property operation</t>
  </si>
  <si>
    <t>Scientific, architectural and engineering services</t>
  </si>
  <si>
    <t>Legal and accounting services</t>
  </si>
  <si>
    <t>Advertising, market research and management services</t>
  </si>
  <si>
    <t>Veterinary and other professional services</t>
  </si>
  <si>
    <t>Computer system design and related services</t>
  </si>
  <si>
    <t>Travel agency and tour arrangement services</t>
  </si>
  <si>
    <t>Employment and other administrative services</t>
  </si>
  <si>
    <t>Building cleaning, pest control and other support services</t>
  </si>
  <si>
    <t>Local government administration</t>
  </si>
  <si>
    <t>Central government administration and justice</t>
  </si>
  <si>
    <t>Defence</t>
  </si>
  <si>
    <t>Public order, safety and regulatory services</t>
  </si>
  <si>
    <t>Preschool education</t>
  </si>
  <si>
    <t>School education</t>
  </si>
  <si>
    <t>Tertiary education</t>
  </si>
  <si>
    <t>Adult, community and other education</t>
  </si>
  <si>
    <t>Hospitals</t>
  </si>
  <si>
    <t>Medical and other health care services</t>
  </si>
  <si>
    <t>Residential care services and social assistance</t>
  </si>
  <si>
    <t>Heritage and artistic activities</t>
  </si>
  <si>
    <t>Sport and recreation activities</t>
  </si>
  <si>
    <t>Gambling activities</t>
  </si>
  <si>
    <t>Repair and maintenance</t>
  </si>
  <si>
    <t>Personal services; domestic household staff</t>
  </si>
  <si>
    <t>Religious services; civil, professional and other interest groups</t>
  </si>
  <si>
    <t>OTHER TRANFORMATION</t>
  </si>
  <si>
    <t>RESDENTIAL</t>
  </si>
  <si>
    <t>INDUSTRIAL (PLUS OTHER TRANFORMATION)</t>
  </si>
  <si>
    <t>COAL INDUSTRY REQUIREMENTS</t>
  </si>
  <si>
    <t>TOTAL TABLE</t>
  </si>
  <si>
    <t>FUEL USE BY SECTOR (PJ)</t>
  </si>
  <si>
    <t>FUEL USE BY INDUSTRY IN SECTOR (PJ)</t>
  </si>
  <si>
    <t>2007 I/O TABLES NZSIOC</t>
  </si>
  <si>
    <t>EDF 2008 SECTOR TO 2007 I/O TABLES NZSIOC</t>
  </si>
  <si>
    <t>Wholesale and retail trade</t>
  </si>
  <si>
    <t>Communication services</t>
  </si>
  <si>
    <t>Government (including foreign), admininstration and defence</t>
  </si>
  <si>
    <t>Education, cultural, recreational and personal services</t>
  </si>
  <si>
    <t>Health and community services</t>
  </si>
  <si>
    <t>PETROL</t>
  </si>
  <si>
    <t>DIESEL</t>
  </si>
  <si>
    <t>OTHER OILS</t>
  </si>
  <si>
    <t>F TABLE</t>
  </si>
  <si>
    <t>NATURAL GAS</t>
  </si>
  <si>
    <t>Food Processing</t>
  </si>
  <si>
    <t>Wood, Pulp, Paper and Printing</t>
  </si>
  <si>
    <t>Chemicals</t>
  </si>
  <si>
    <t>Basic Metals</t>
  </si>
  <si>
    <t>Other Minor Sectors</t>
  </si>
  <si>
    <t>Basic metals</t>
  </si>
  <si>
    <t>COMMERCIAL of which:</t>
  </si>
  <si>
    <t>COMMERCIAL(TRADE)</t>
  </si>
  <si>
    <t>COMMERCIAL (GOVT)</t>
  </si>
  <si>
    <t>COMMERCIAL (HEALTH/COMMUNITY)</t>
  </si>
  <si>
    <t>COMMERCIAL(COMMUNICATIONS)</t>
  </si>
  <si>
    <t>COMMERCIAL(EDU/CULT/REC/PERS)</t>
  </si>
  <si>
    <t>BACK CHECK</t>
  </si>
  <si>
    <t>COMBINE</t>
  </si>
  <si>
    <t>EGEN</t>
  </si>
  <si>
    <t xml:space="preserve">TRADE </t>
  </si>
  <si>
    <t xml:space="preserve">COMMUNICATIONS </t>
  </si>
  <si>
    <t xml:space="preserve">GOVT </t>
  </si>
  <si>
    <t>EDU/CULT/REC/PERS</t>
  </si>
  <si>
    <t>HEALTH</t>
  </si>
  <si>
    <t>use an avg.</t>
  </si>
  <si>
    <t>USE OF FUEL IN PJ</t>
  </si>
  <si>
    <t>USE SHARE</t>
  </si>
  <si>
    <t>USE BY INDUSTRY ($)</t>
  </si>
  <si>
    <t>TOTAL USE BY SECTOR ($)</t>
  </si>
  <si>
    <t>PETROL INDUSTRY REQUIREMENTS</t>
  </si>
  <si>
    <t>DIESEL INDUSTRY REQUIREMENTS</t>
  </si>
  <si>
    <t>OTHER OILS INDUSTRY REQUIREMENTS</t>
  </si>
  <si>
    <t>NOTE DERIVE OTHER OILS BY SUBTRACTING PETROL AND DIESEL FROM TOTAL OIL CONSUMPTION</t>
  </si>
  <si>
    <t>total</t>
  </si>
  <si>
    <t>FUEL USE BY SECTOR</t>
  </si>
  <si>
    <t xml:space="preserve">WEIGHTS FROM </t>
  </si>
  <si>
    <t>WEIGHTS</t>
  </si>
  <si>
    <t>NOTE WEIGHTS FROM 2008 EDF IN ORDER TO DISTRIBUTE PJ MORE FINELY</t>
  </si>
  <si>
    <t>Data for use by industry ($) is from the file: "Use-Input-Output table (2007, NZ Stats)" specifically, the row showing petrol use by industries</t>
  </si>
  <si>
    <t>Data for the fuel use by sector (PJ)  is from the file: "oil consumption data energy data file (2012 MBIE)" specifically, Table D.8: Observed Petrol Consumption by Sector</t>
  </si>
  <si>
    <t xml:space="preserve">"Fuel Use by industry in sector" is the fuel use by the industry weighted by "the use of that industry divided by the use of the sector" </t>
  </si>
  <si>
    <t>PJ/DOLLAR OF OUTPUT</t>
  </si>
  <si>
    <t>ENTERIC FERMENTATION</t>
  </si>
  <si>
    <t>AGRICULTURAL SOIL</t>
  </si>
  <si>
    <t>METALS (STEEL/AL)</t>
  </si>
  <si>
    <t>CHEMICAL</t>
  </si>
  <si>
    <t>MINERAL PRODUCTS (CEMENT/LIME)</t>
  </si>
  <si>
    <t>Including Process Emissions</t>
  </si>
  <si>
    <t>Excluding process Emissions</t>
  </si>
  <si>
    <t>FUEL REQS IN PJ</t>
  </si>
  <si>
    <t>GROSS OUTPUT IN MILLIONS</t>
  </si>
  <si>
    <t>GROSS OUTPUT</t>
  </si>
  <si>
    <t>Column1</t>
  </si>
  <si>
    <t>Column2</t>
  </si>
  <si>
    <t>Column3</t>
  </si>
  <si>
    <t>Column4</t>
  </si>
  <si>
    <t>Column5</t>
  </si>
  <si>
    <t>Column6</t>
  </si>
</sst>
</file>

<file path=xl/styles.xml><?xml version="1.0" encoding="utf-8"?>
<styleSheet xmlns="http://schemas.openxmlformats.org/spreadsheetml/2006/main">
  <numFmts count="8">
    <numFmt numFmtId="164" formatCode="0.000000"/>
    <numFmt numFmtId="165" formatCode="0.0000000"/>
    <numFmt numFmtId="166" formatCode="0.0000"/>
    <numFmt numFmtId="167" formatCode="0.00000000000000"/>
    <numFmt numFmtId="181" formatCode="0.000"/>
    <numFmt numFmtId="188" formatCode="0.0000000000000"/>
    <numFmt numFmtId="190" formatCode="0.0000000000000000"/>
    <numFmt numFmtId="191" formatCode="0.0000000000000000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hair">
        <color theme="2"/>
      </left>
      <right style="hair">
        <color theme="2"/>
      </right>
      <top style="hair">
        <color theme="2"/>
      </top>
      <bottom style="hair">
        <color theme="2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 style="dotted">
        <color theme="1"/>
      </bottom>
      <diagonal/>
    </border>
    <border>
      <left/>
      <right style="dotted">
        <color theme="1"/>
      </right>
      <top/>
      <bottom style="dotted">
        <color theme="1"/>
      </bottom>
      <diagonal/>
    </border>
    <border>
      <left style="dotted">
        <color theme="1"/>
      </left>
      <right style="dotted">
        <color theme="1"/>
      </right>
      <top/>
      <bottom style="dotted">
        <color theme="1"/>
      </bottom>
      <diagonal/>
    </border>
    <border>
      <left style="dotted">
        <color theme="1"/>
      </left>
      <right/>
      <top/>
      <bottom style="dotted">
        <color theme="1"/>
      </bottom>
      <diagonal/>
    </border>
    <border>
      <left/>
      <right/>
      <top/>
      <bottom style="dotted">
        <color theme="1"/>
      </bottom>
      <diagonal/>
    </border>
    <border>
      <left/>
      <right style="dotted">
        <color theme="1"/>
      </right>
      <top style="dotted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/>
      <diagonal/>
    </border>
    <border>
      <left/>
      <right/>
      <top style="dotted">
        <color theme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2" fillId="8" borderId="2" xfId="1" applyFont="1" applyFill="1" applyBorder="1" applyAlignment="1">
      <alignment horizontal="right" wrapText="1"/>
    </xf>
    <xf numFmtId="0" fontId="4" fillId="8" borderId="2" xfId="0" applyFont="1" applyFill="1" applyBorder="1" applyAlignment="1">
      <alignment horizontal="right"/>
    </xf>
    <xf numFmtId="0" fontId="5" fillId="8" borderId="2" xfId="0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" fillId="0" borderId="1" xfId="1" applyNumberFormat="1" applyFont="1" applyFill="1" applyBorder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164" fontId="3" fillId="7" borderId="1" xfId="1" applyNumberFormat="1" applyFont="1" applyFill="1" applyBorder="1" applyAlignment="1">
      <alignment horizontal="right"/>
    </xf>
    <xf numFmtId="164" fontId="3" fillId="7" borderId="1" xfId="2" quotePrefix="1" applyNumberFormat="1" applyFont="1" applyFill="1" applyBorder="1" applyAlignment="1">
      <alignment horizontal="right"/>
    </xf>
    <xf numFmtId="164" fontId="4" fillId="7" borderId="1" xfId="0" applyNumberFormat="1" applyFont="1" applyFill="1" applyBorder="1" applyAlignment="1">
      <alignment horizontal="right"/>
    </xf>
    <xf numFmtId="164" fontId="3" fillId="7" borderId="1" xfId="2" applyNumberFormat="1" applyFont="1" applyFill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3" fillId="8" borderId="1" xfId="2" quotePrefix="1" applyNumberFormat="1" applyFont="1" applyFill="1" applyBorder="1" applyAlignment="1">
      <alignment horizontal="right"/>
    </xf>
    <xf numFmtId="164" fontId="3" fillId="8" borderId="1" xfId="2" applyNumberFormat="1" applyFont="1" applyFill="1" applyBorder="1" applyAlignment="1">
      <alignment horizontal="right"/>
    </xf>
    <xf numFmtId="164" fontId="4" fillId="8" borderId="1" xfId="0" applyNumberFormat="1" applyFont="1" applyFill="1" applyBorder="1" applyAlignment="1">
      <alignment horizontal="right"/>
    </xf>
    <xf numFmtId="164" fontId="3" fillId="0" borderId="1" xfId="2" quotePrefix="1" applyNumberFormat="1" applyFont="1" applyBorder="1" applyAlignment="1">
      <alignment horizontal="right"/>
    </xf>
    <xf numFmtId="164" fontId="3" fillId="0" borderId="1" xfId="2" applyNumberFormat="1" applyFont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  <xf numFmtId="164" fontId="3" fillId="6" borderId="1" xfId="2" quotePrefix="1" applyNumberFormat="1" applyFont="1" applyFill="1" applyBorder="1" applyAlignment="1">
      <alignment horizontal="right"/>
    </xf>
    <xf numFmtId="164" fontId="3" fillId="6" borderId="1" xfId="2" applyNumberFormat="1" applyFont="1" applyFill="1" applyBorder="1" applyAlignment="1">
      <alignment horizontal="right"/>
    </xf>
    <xf numFmtId="164" fontId="3" fillId="0" borderId="1" xfId="2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3" fillId="3" borderId="1" xfId="2" quotePrefix="1" applyNumberFormat="1" applyFont="1" applyFill="1" applyBorder="1" applyAlignment="1">
      <alignment horizontal="right"/>
    </xf>
    <xf numFmtId="164" fontId="3" fillId="3" borderId="1" xfId="2" applyNumberFormat="1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right"/>
    </xf>
    <xf numFmtId="164" fontId="3" fillId="5" borderId="1" xfId="2" quotePrefix="1" applyNumberFormat="1" applyFont="1" applyFill="1" applyBorder="1" applyAlignment="1">
      <alignment horizontal="right"/>
    </xf>
    <xf numFmtId="164" fontId="3" fillId="5" borderId="1" xfId="2" applyNumberFormat="1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  <xf numFmtId="164" fontId="3" fillId="4" borderId="1" xfId="2" quotePrefix="1" applyNumberFormat="1" applyFont="1" applyFill="1" applyBorder="1" applyAlignment="1">
      <alignment horizontal="right"/>
    </xf>
    <xf numFmtId="164" fontId="3" fillId="4" borderId="1" xfId="2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2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Border="1" applyAlignment="1">
      <alignment horizontal="right"/>
    </xf>
    <xf numFmtId="165" fontId="3" fillId="7" borderId="1" xfId="1" applyNumberFormat="1" applyFont="1" applyFill="1" applyBorder="1" applyAlignment="1">
      <alignment horizontal="right"/>
    </xf>
    <xf numFmtId="165" fontId="3" fillId="7" borderId="1" xfId="2" quotePrefix="1" applyNumberFormat="1" applyFont="1" applyFill="1" applyBorder="1" applyAlignment="1">
      <alignment horizontal="right"/>
    </xf>
    <xf numFmtId="165" fontId="4" fillId="7" borderId="1" xfId="0" applyNumberFormat="1" applyFont="1" applyFill="1" applyBorder="1" applyAlignment="1">
      <alignment horizontal="right"/>
    </xf>
    <xf numFmtId="165" fontId="3" fillId="8" borderId="1" xfId="2" quotePrefix="1" applyNumberFormat="1" applyFont="1" applyFill="1" applyBorder="1" applyAlignment="1">
      <alignment horizontal="right"/>
    </xf>
    <xf numFmtId="165" fontId="3" fillId="8" borderId="1" xfId="1" applyNumberFormat="1" applyFont="1" applyFill="1" applyBorder="1" applyAlignment="1">
      <alignment horizontal="right"/>
    </xf>
    <xf numFmtId="165" fontId="3" fillId="7" borderId="1" xfId="2" applyNumberFormat="1" applyFont="1" applyFill="1" applyBorder="1" applyAlignment="1">
      <alignment horizontal="right"/>
    </xf>
    <xf numFmtId="165" fontId="3" fillId="8" borderId="1" xfId="2" applyNumberFormat="1" applyFont="1" applyFill="1" applyBorder="1" applyAlignment="1">
      <alignment horizontal="right"/>
    </xf>
    <xf numFmtId="165" fontId="4" fillId="8" borderId="1" xfId="0" applyNumberFormat="1" applyFont="1" applyFill="1" applyBorder="1" applyAlignment="1">
      <alignment horizontal="right"/>
    </xf>
    <xf numFmtId="165" fontId="3" fillId="9" borderId="1" xfId="1" applyNumberFormat="1" applyFont="1" applyFill="1" applyBorder="1" applyAlignment="1">
      <alignment horizontal="right"/>
    </xf>
    <xf numFmtId="165" fontId="3" fillId="9" borderId="1" xfId="2" quotePrefix="1" applyNumberFormat="1" applyFont="1" applyFill="1" applyBorder="1" applyAlignment="1">
      <alignment horizontal="right"/>
    </xf>
    <xf numFmtId="165" fontId="3" fillId="9" borderId="1" xfId="2" applyNumberFormat="1" applyFont="1" applyFill="1" applyBorder="1" applyAlignment="1">
      <alignment horizontal="right"/>
    </xf>
    <xf numFmtId="165" fontId="4" fillId="9" borderId="1" xfId="0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5" fontId="3" fillId="0" borderId="1" xfId="2" quotePrefix="1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11" borderId="1" xfId="1" applyNumberFormat="1" applyFont="1" applyFill="1" applyBorder="1" applyAlignment="1">
      <alignment horizontal="right"/>
    </xf>
    <xf numFmtId="165" fontId="3" fillId="11" borderId="1" xfId="2" quotePrefix="1" applyNumberFormat="1" applyFont="1" applyFill="1" applyBorder="1" applyAlignment="1">
      <alignment horizontal="right"/>
    </xf>
    <xf numFmtId="165" fontId="3" fillId="11" borderId="1" xfId="2" applyNumberFormat="1" applyFont="1" applyFill="1" applyBorder="1" applyAlignment="1">
      <alignment horizontal="right"/>
    </xf>
    <xf numFmtId="165" fontId="4" fillId="11" borderId="1" xfId="0" applyNumberFormat="1" applyFont="1" applyFill="1" applyBorder="1" applyAlignment="1">
      <alignment horizontal="right"/>
    </xf>
    <xf numFmtId="165" fontId="3" fillId="16" borderId="1" xfId="1" applyNumberFormat="1" applyFont="1" applyFill="1" applyBorder="1" applyAlignment="1">
      <alignment horizontal="right"/>
    </xf>
    <xf numFmtId="165" fontId="3" fillId="16" borderId="1" xfId="2" quotePrefix="1" applyNumberFormat="1" applyFont="1" applyFill="1" applyBorder="1" applyAlignment="1">
      <alignment horizontal="right"/>
    </xf>
    <xf numFmtId="165" fontId="3" fillId="16" borderId="1" xfId="2" applyNumberFormat="1" applyFont="1" applyFill="1" applyBorder="1" applyAlignment="1">
      <alignment horizontal="right"/>
    </xf>
    <xf numFmtId="165" fontId="4" fillId="16" borderId="1" xfId="0" applyNumberFormat="1" applyFont="1" applyFill="1" applyBorder="1" applyAlignment="1">
      <alignment horizontal="right"/>
    </xf>
    <xf numFmtId="165" fontId="3" fillId="0" borderId="1" xfId="2" quotePrefix="1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165" fontId="3" fillId="8" borderId="1" xfId="0" applyNumberFormat="1" applyFont="1" applyFill="1" applyBorder="1" applyAlignment="1">
      <alignment horizontal="right"/>
    </xf>
    <xf numFmtId="165" fontId="4" fillId="10" borderId="1" xfId="0" applyNumberFormat="1" applyFont="1" applyFill="1" applyBorder="1" applyAlignment="1">
      <alignment horizontal="right"/>
    </xf>
    <xf numFmtId="165" fontId="3" fillId="10" borderId="1" xfId="2" quotePrefix="1" applyNumberFormat="1" applyFont="1" applyFill="1" applyBorder="1" applyAlignment="1">
      <alignment horizontal="right"/>
    </xf>
    <xf numFmtId="165" fontId="3" fillId="10" borderId="1" xfId="2" applyNumberFormat="1" applyFont="1" applyFill="1" applyBorder="1" applyAlignment="1">
      <alignment horizontal="right"/>
    </xf>
    <xf numFmtId="165" fontId="3" fillId="10" borderId="1" xfId="1" applyNumberFormat="1" applyFont="1" applyFill="1" applyBorder="1" applyAlignment="1">
      <alignment horizontal="right"/>
    </xf>
    <xf numFmtId="165" fontId="4" fillId="6" borderId="1" xfId="0" applyNumberFormat="1" applyFont="1" applyFill="1" applyBorder="1" applyAlignment="1">
      <alignment horizontal="right"/>
    </xf>
    <xf numFmtId="165" fontId="3" fillId="6" borderId="1" xfId="2" quotePrefix="1" applyNumberFormat="1" applyFont="1" applyFill="1" applyBorder="1" applyAlignment="1">
      <alignment horizontal="right"/>
    </xf>
    <xf numFmtId="165" fontId="3" fillId="6" borderId="1" xfId="2" applyNumberFormat="1" applyFont="1" applyFill="1" applyBorder="1" applyAlignment="1">
      <alignment horizontal="right"/>
    </xf>
    <xf numFmtId="165" fontId="4" fillId="13" borderId="1" xfId="0" applyNumberFormat="1" applyFont="1" applyFill="1" applyBorder="1" applyAlignment="1">
      <alignment horizontal="right"/>
    </xf>
    <xf numFmtId="165" fontId="4" fillId="13" borderId="1" xfId="2" quotePrefix="1" applyNumberFormat="1" applyFont="1" applyFill="1" applyBorder="1" applyAlignment="1">
      <alignment horizontal="right"/>
    </xf>
    <xf numFmtId="165" fontId="4" fillId="13" borderId="1" xfId="2" applyNumberFormat="1" applyFont="1" applyFill="1" applyBorder="1" applyAlignment="1">
      <alignment horizontal="right"/>
    </xf>
    <xf numFmtId="165" fontId="4" fillId="8" borderId="1" xfId="2" quotePrefix="1" applyNumberFormat="1" applyFont="1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right"/>
    </xf>
    <xf numFmtId="165" fontId="4" fillId="5" borderId="1" xfId="0" applyNumberFormat="1" applyFont="1" applyFill="1" applyBorder="1" applyAlignment="1">
      <alignment horizontal="right"/>
    </xf>
    <xf numFmtId="165" fontId="3" fillId="5" borderId="1" xfId="2" quotePrefix="1" applyNumberFormat="1" applyFont="1" applyFill="1" applyBorder="1" applyAlignment="1">
      <alignment horizontal="right"/>
    </xf>
    <xf numFmtId="165" fontId="3" fillId="5" borderId="1" xfId="0" applyNumberFormat="1" applyFont="1" applyFill="1" applyBorder="1" applyAlignment="1">
      <alignment horizontal="right"/>
    </xf>
    <xf numFmtId="165" fontId="3" fillId="5" borderId="1" xfId="2" applyNumberFormat="1" applyFont="1" applyFill="1" applyBorder="1" applyAlignment="1">
      <alignment horizontal="right"/>
    </xf>
    <xf numFmtId="165" fontId="4" fillId="15" borderId="1" xfId="0" applyNumberFormat="1" applyFont="1" applyFill="1" applyBorder="1" applyAlignment="1">
      <alignment horizontal="right"/>
    </xf>
    <xf numFmtId="165" fontId="3" fillId="15" borderId="1" xfId="2" quotePrefix="1" applyNumberFormat="1" applyFont="1" applyFill="1" applyBorder="1" applyAlignment="1">
      <alignment horizontal="right"/>
    </xf>
    <xf numFmtId="165" fontId="3" fillId="15" borderId="1" xfId="2" applyNumberFormat="1" applyFont="1" applyFill="1" applyBorder="1" applyAlignment="1">
      <alignment horizontal="right"/>
    </xf>
    <xf numFmtId="165" fontId="3" fillId="3" borderId="1" xfId="2" quotePrefix="1" applyNumberFormat="1" applyFont="1" applyFill="1" applyBorder="1" applyAlignment="1">
      <alignment horizontal="right"/>
    </xf>
    <xf numFmtId="165" fontId="3" fillId="3" borderId="1" xfId="2" applyNumberFormat="1" applyFont="1" applyFill="1" applyBorder="1" applyAlignment="1">
      <alignment horizontal="right"/>
    </xf>
    <xf numFmtId="165" fontId="4" fillId="4" borderId="1" xfId="0" applyNumberFormat="1" applyFont="1" applyFill="1" applyBorder="1" applyAlignment="1">
      <alignment horizontal="right"/>
    </xf>
    <xf numFmtId="165" fontId="3" fillId="4" borderId="1" xfId="2" quotePrefix="1" applyNumberFormat="1" applyFont="1" applyFill="1" applyBorder="1" applyAlignment="1">
      <alignment horizontal="right"/>
    </xf>
    <xf numFmtId="165" fontId="3" fillId="4" borderId="1" xfId="2" applyNumberFormat="1" applyFont="1" applyFill="1" applyBorder="1" applyAlignment="1">
      <alignment horizontal="right"/>
    </xf>
    <xf numFmtId="165" fontId="4" fillId="12" borderId="1" xfId="0" applyNumberFormat="1" applyFont="1" applyFill="1" applyBorder="1" applyAlignment="1">
      <alignment horizontal="right"/>
    </xf>
    <xf numFmtId="165" fontId="3" fillId="12" borderId="1" xfId="2" quotePrefix="1" applyNumberFormat="1" applyFont="1" applyFill="1" applyBorder="1" applyAlignment="1">
      <alignment horizontal="right"/>
    </xf>
    <xf numFmtId="165" fontId="3" fillId="12" borderId="1" xfId="2" applyNumberFormat="1" applyFont="1" applyFill="1" applyBorder="1" applyAlignment="1">
      <alignment horizontal="right"/>
    </xf>
    <xf numFmtId="165" fontId="4" fillId="14" borderId="1" xfId="0" applyNumberFormat="1" applyFont="1" applyFill="1" applyBorder="1" applyAlignment="1">
      <alignment horizontal="right"/>
    </xf>
    <xf numFmtId="165" fontId="3" fillId="14" borderId="1" xfId="2" quotePrefix="1" applyNumberFormat="1" applyFont="1" applyFill="1" applyBorder="1" applyAlignment="1">
      <alignment horizontal="right"/>
    </xf>
    <xf numFmtId="165" fontId="3" fillId="14" borderId="1" xfId="2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2" fillId="8" borderId="2" xfId="2" quotePrefix="1" applyNumberFormat="1" applyFont="1" applyFill="1" applyBorder="1" applyAlignment="1">
      <alignment horizontal="right"/>
    </xf>
    <xf numFmtId="164" fontId="2" fillId="0" borderId="1" xfId="2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left"/>
    </xf>
    <xf numFmtId="166" fontId="4" fillId="8" borderId="2" xfId="0" applyNumberFormat="1" applyFont="1" applyFill="1" applyBorder="1" applyAlignment="1">
      <alignment horizontal="right"/>
    </xf>
    <xf numFmtId="166" fontId="3" fillId="7" borderId="1" xfId="2" quotePrefix="1" applyNumberFormat="1" applyFont="1" applyFill="1" applyBorder="1" applyAlignment="1">
      <alignment horizontal="right"/>
    </xf>
    <xf numFmtId="166" fontId="4" fillId="7" borderId="1" xfId="0" applyNumberFormat="1" applyFont="1" applyFill="1" applyBorder="1" applyAlignment="1">
      <alignment horizontal="right"/>
    </xf>
    <xf numFmtId="166" fontId="3" fillId="7" borderId="1" xfId="2" applyNumberFormat="1" applyFont="1" applyFill="1" applyBorder="1" applyAlignment="1">
      <alignment horizontal="right"/>
    </xf>
    <xf numFmtId="166" fontId="3" fillId="8" borderId="1" xfId="2" applyNumberFormat="1" applyFont="1" applyFill="1" applyBorder="1" applyAlignment="1">
      <alignment horizontal="right"/>
    </xf>
    <xf numFmtId="166" fontId="4" fillId="8" borderId="1" xfId="0" applyNumberFormat="1" applyFont="1" applyFill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3" fillId="0" borderId="1" xfId="2" applyNumberFormat="1" applyFont="1" applyBorder="1" applyAlignment="1">
      <alignment horizontal="right"/>
    </xf>
    <xf numFmtId="166" fontId="3" fillId="0" borderId="1" xfId="2" applyNumberFormat="1" applyFont="1" applyFill="1" applyBorder="1" applyAlignment="1">
      <alignment horizontal="right"/>
    </xf>
    <xf numFmtId="166" fontId="3" fillId="3" borderId="1" xfId="2" applyNumberFormat="1" applyFont="1" applyFill="1" applyBorder="1" applyAlignment="1">
      <alignment horizontal="right"/>
    </xf>
    <xf numFmtId="166" fontId="4" fillId="3" borderId="1" xfId="0" applyNumberFormat="1" applyFont="1" applyFill="1" applyBorder="1" applyAlignment="1">
      <alignment horizontal="right"/>
    </xf>
    <xf numFmtId="166" fontId="3" fillId="3" borderId="1" xfId="2" quotePrefix="1" applyNumberFormat="1" applyFont="1" applyFill="1" applyBorder="1" applyAlignment="1">
      <alignment horizontal="right"/>
    </xf>
    <xf numFmtId="166" fontId="3" fillId="5" borderId="1" xfId="2" quotePrefix="1" applyNumberFormat="1" applyFont="1" applyFill="1" applyBorder="1" applyAlignment="1">
      <alignment horizontal="right"/>
    </xf>
    <xf numFmtId="166" fontId="4" fillId="5" borderId="1" xfId="0" applyNumberFormat="1" applyFont="1" applyFill="1" applyBorder="1" applyAlignment="1">
      <alignment horizontal="right"/>
    </xf>
    <xf numFmtId="166" fontId="3" fillId="5" borderId="1" xfId="2" applyNumberFormat="1" applyFont="1" applyFill="1" applyBorder="1" applyAlignment="1">
      <alignment horizontal="right"/>
    </xf>
    <xf numFmtId="166" fontId="3" fillId="4" borderId="1" xfId="2" applyNumberFormat="1" applyFont="1" applyFill="1" applyBorder="1" applyAlignment="1">
      <alignment horizontal="right"/>
    </xf>
    <xf numFmtId="166" fontId="4" fillId="4" borderId="1" xfId="0" applyNumberFormat="1" applyFont="1" applyFill="1" applyBorder="1" applyAlignment="1">
      <alignment horizontal="right"/>
    </xf>
    <xf numFmtId="0" fontId="7" fillId="0" borderId="0" xfId="0" applyFont="1"/>
    <xf numFmtId="167" fontId="5" fillId="8" borderId="2" xfId="0" applyNumberFormat="1" applyFont="1" applyFill="1" applyBorder="1" applyAlignment="1">
      <alignment horizontal="left"/>
    </xf>
    <xf numFmtId="167" fontId="4" fillId="8" borderId="2" xfId="0" applyNumberFormat="1" applyFont="1" applyFill="1" applyBorder="1" applyAlignment="1">
      <alignment horizontal="left"/>
    </xf>
    <xf numFmtId="167" fontId="5" fillId="0" borderId="3" xfId="0" applyNumberFormat="1" applyFont="1" applyBorder="1" applyAlignment="1">
      <alignment horizontal="left"/>
    </xf>
    <xf numFmtId="0" fontId="0" fillId="0" borderId="0" xfId="0" applyAlignment="1">
      <alignment horizontal="center" wrapText="1"/>
    </xf>
    <xf numFmtId="188" fontId="0" fillId="0" borderId="0" xfId="0" applyNumberFormat="1"/>
    <xf numFmtId="190" fontId="0" fillId="0" borderId="0" xfId="0" applyNumberFormat="1"/>
    <xf numFmtId="191" fontId="0" fillId="0" borderId="0" xfId="0" applyNumberFormat="1"/>
    <xf numFmtId="167" fontId="4" fillId="8" borderId="4" xfId="0" applyNumberFormat="1" applyFont="1" applyFill="1" applyBorder="1" applyAlignment="1">
      <alignment horizontal="left"/>
    </xf>
    <xf numFmtId="167" fontId="2" fillId="8" borderId="2" xfId="1" applyNumberFormat="1" applyFont="1" applyFill="1" applyBorder="1" applyAlignment="1">
      <alignment horizontal="left" wrapText="1"/>
    </xf>
    <xf numFmtId="167" fontId="4" fillId="8" borderId="5" xfId="0" applyNumberFormat="1" applyFont="1" applyFill="1" applyBorder="1" applyAlignment="1">
      <alignment horizontal="left"/>
    </xf>
    <xf numFmtId="181" fontId="5" fillId="8" borderId="6" xfId="0" applyNumberFormat="1" applyFont="1" applyFill="1" applyBorder="1" applyAlignment="1">
      <alignment horizontal="left"/>
    </xf>
    <xf numFmtId="181" fontId="5" fillId="8" borderId="7" xfId="0" applyNumberFormat="1" applyFont="1" applyFill="1" applyBorder="1" applyAlignment="1">
      <alignment horizontal="left"/>
    </xf>
    <xf numFmtId="181" fontId="4" fillId="8" borderId="7" xfId="0" applyNumberFormat="1" applyFont="1" applyFill="1" applyBorder="1" applyAlignment="1">
      <alignment horizontal="left"/>
    </xf>
    <xf numFmtId="181" fontId="4" fillId="8" borderId="8" xfId="0" applyNumberFormat="1" applyFont="1" applyFill="1" applyBorder="1" applyAlignment="1">
      <alignment horizontal="left"/>
    </xf>
    <xf numFmtId="167" fontId="4" fillId="8" borderId="9" xfId="0" applyNumberFormat="1" applyFont="1" applyFill="1" applyBorder="1" applyAlignment="1">
      <alignment horizontal="left"/>
    </xf>
    <xf numFmtId="167" fontId="3" fillId="8" borderId="2" xfId="2" quotePrefix="1" applyNumberFormat="1" applyFont="1" applyFill="1" applyBorder="1" applyAlignment="1">
      <alignment horizontal="left"/>
    </xf>
    <xf numFmtId="181" fontId="2" fillId="8" borderId="10" xfId="1" applyNumberFormat="1" applyFont="1" applyFill="1" applyBorder="1" applyAlignment="1">
      <alignment horizontal="left" wrapText="1"/>
    </xf>
    <xf numFmtId="181" fontId="5" fillId="8" borderId="2" xfId="0" applyNumberFormat="1" applyFont="1" applyFill="1" applyBorder="1" applyAlignment="1">
      <alignment horizontal="left"/>
    </xf>
    <xf numFmtId="181" fontId="5" fillId="8" borderId="5" xfId="0" applyNumberFormat="1" applyFont="1" applyFill="1" applyBorder="1" applyAlignment="1">
      <alignment horizontal="left"/>
    </xf>
    <xf numFmtId="167" fontId="4" fillId="8" borderId="11" xfId="0" applyNumberFormat="1" applyFont="1" applyFill="1" applyBorder="1" applyAlignment="1">
      <alignment horizontal="left"/>
    </xf>
    <xf numFmtId="181" fontId="3" fillId="8" borderId="10" xfId="2" quotePrefix="1" applyNumberFormat="1" applyFont="1" applyFill="1" applyBorder="1" applyAlignment="1">
      <alignment horizontal="left"/>
    </xf>
    <xf numFmtId="181" fontId="4" fillId="8" borderId="2" xfId="0" applyNumberFormat="1" applyFont="1" applyFill="1" applyBorder="1" applyAlignment="1">
      <alignment horizontal="left"/>
    </xf>
    <xf numFmtId="181" fontId="4" fillId="8" borderId="5" xfId="0" applyNumberFormat="1" applyFont="1" applyFill="1" applyBorder="1" applyAlignment="1">
      <alignment horizontal="left"/>
    </xf>
    <xf numFmtId="181" fontId="3" fillId="8" borderId="12" xfId="2" quotePrefix="1" applyNumberFormat="1" applyFont="1" applyFill="1" applyBorder="1" applyAlignment="1">
      <alignment horizontal="left"/>
    </xf>
    <xf numFmtId="181" fontId="4" fillId="8" borderId="4" xfId="0" applyNumberFormat="1" applyFont="1" applyFill="1" applyBorder="1" applyAlignment="1">
      <alignment horizontal="left"/>
    </xf>
    <xf numFmtId="181" fontId="4" fillId="8" borderId="13" xfId="0" applyNumberFormat="1" applyFont="1" applyFill="1" applyBorder="1" applyAlignment="1">
      <alignment horizontal="left"/>
    </xf>
    <xf numFmtId="167" fontId="4" fillId="8" borderId="14" xfId="0" applyNumberFormat="1" applyFont="1" applyFill="1" applyBorder="1" applyAlignment="1">
      <alignment horizontal="left"/>
    </xf>
    <xf numFmtId="167" fontId="4" fillId="8" borderId="7" xfId="0" applyNumberFormat="1" applyFont="1" applyFill="1" applyBorder="1" applyAlignment="1">
      <alignment horizontal="left"/>
    </xf>
    <xf numFmtId="167" fontId="4" fillId="8" borderId="10" xfId="0" applyNumberFormat="1" applyFont="1" applyFill="1" applyBorder="1" applyAlignment="1">
      <alignment horizontal="left"/>
    </xf>
    <xf numFmtId="181" fontId="5" fillId="8" borderId="10" xfId="0" applyNumberFormat="1" applyFont="1" applyFill="1" applyBorder="1" applyAlignment="1">
      <alignment horizontal="left"/>
    </xf>
    <xf numFmtId="181" fontId="5" fillId="8" borderId="12" xfId="0" applyNumberFormat="1" applyFont="1" applyFill="1" applyBorder="1" applyAlignment="1">
      <alignment horizontal="left"/>
    </xf>
    <xf numFmtId="181" fontId="5" fillId="8" borderId="4" xfId="0" applyNumberFormat="1" applyFont="1" applyFill="1" applyBorder="1" applyAlignment="1">
      <alignment horizontal="left"/>
    </xf>
    <xf numFmtId="181" fontId="5" fillId="8" borderId="13" xfId="0" applyNumberFormat="1" applyFont="1" applyFill="1" applyBorder="1" applyAlignment="1">
      <alignment horizontal="left"/>
    </xf>
    <xf numFmtId="0" fontId="1" fillId="0" borderId="0" xfId="1"/>
    <xf numFmtId="0" fontId="1" fillId="0" borderId="0" xfId="1" quotePrefix="1"/>
  </cellXfs>
  <cellStyles count="3">
    <cellStyle name="Normal" xfId="0" builtinId="0"/>
    <cellStyle name="Normal 2 2" xfId="1"/>
    <cellStyle name="Normal 3" xfId="2"/>
  </cellStyles>
  <dxfs count="21">
    <dxf>
      <border>
        <top style="dotted">
          <color theme="1"/>
        </top>
        <vertical/>
        <horizontal/>
      </border>
    </dxf>
    <dxf>
      <border>
        <bottom style="dotted">
          <color theme="1"/>
        </bottom>
        <vertical/>
        <horizontal/>
      </border>
    </dxf>
    <dxf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/>
        <top style="dotted">
          <color theme="1"/>
        </top>
        <bottom style="dotted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0.000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/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vironment\NZ%20Climate%20Change\Aotearoa\Carl%20Romanos\Energy%20Data\2012%20Energy%20Data%20File\C_Co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C.4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le1" displayName="Table1" ref="A113:F222" totalsRowShown="0" headerRowDxfId="4" dataDxfId="3" headerRowBorderDxfId="1" tableBorderDxfId="2" totalsRowBorderDxfId="0">
  <autoFilter ref="A113:F222"/>
  <tableColumns count="6">
    <tableColumn id="1" name="Column1" dataDxfId="10" dataCellStyle="Normal 3"/>
    <tableColumn id="2" name="Column2" dataDxfId="9"/>
    <tableColumn id="3" name="Column3" dataDxfId="8"/>
    <tableColumn id="4" name="Column4" dataDxfId="7"/>
    <tableColumn id="5" name="Column5" dataDxfId="6"/>
    <tableColumn id="6" name="Column6" dataDxfId="5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0"/>
  <sheetViews>
    <sheetView tabSelected="1" workbookViewId="0">
      <selection activeCell="C3" sqref="C3"/>
    </sheetView>
  </sheetViews>
  <sheetFormatPr defaultRowHeight="15"/>
  <cols>
    <col min="1" max="1" width="50.7109375" customWidth="1"/>
    <col min="2" max="2" width="20.85546875" customWidth="1"/>
    <col min="3" max="3" width="21.7109375" customWidth="1"/>
    <col min="4" max="4" width="20" customWidth="1"/>
    <col min="5" max="5" width="20.28515625" customWidth="1"/>
    <col min="6" max="6" width="20.140625" customWidth="1"/>
    <col min="9" max="10" width="21.7109375" customWidth="1"/>
    <col min="11" max="11" width="20" customWidth="1"/>
    <col min="12" max="12" width="21.42578125" customWidth="1"/>
    <col min="13" max="13" width="21" customWidth="1"/>
    <col min="14" max="14" width="22.140625" customWidth="1"/>
    <col min="15" max="15" width="21.5703125" customWidth="1"/>
    <col min="16" max="16" width="20.140625" customWidth="1"/>
    <col min="17" max="17" width="20.5703125" customWidth="1"/>
    <col min="18" max="18" width="17.85546875" customWidth="1"/>
  </cols>
  <sheetData>
    <row r="1" spans="1:18">
      <c r="B1" t="s">
        <v>179</v>
      </c>
      <c r="I1" t="s">
        <v>178</v>
      </c>
    </row>
    <row r="2" spans="1:18">
      <c r="A2" s="150"/>
      <c r="B2" t="s">
        <v>172</v>
      </c>
      <c r="I2" t="s">
        <v>172</v>
      </c>
    </row>
    <row r="3" spans="1:18" ht="45">
      <c r="A3" s="150" t="s">
        <v>123</v>
      </c>
      <c r="B3" t="s">
        <v>5</v>
      </c>
      <c r="C3" t="s">
        <v>130</v>
      </c>
      <c r="D3" t="s">
        <v>131</v>
      </c>
      <c r="E3" t="s">
        <v>132</v>
      </c>
      <c r="F3" t="s">
        <v>6</v>
      </c>
      <c r="I3" s="120" t="s">
        <v>5</v>
      </c>
      <c r="J3" s="120" t="s">
        <v>130</v>
      </c>
      <c r="K3" s="120" t="s">
        <v>131</v>
      </c>
      <c r="L3" s="120" t="s">
        <v>132</v>
      </c>
      <c r="M3" s="120" t="s">
        <v>6</v>
      </c>
      <c r="N3" s="120" t="s">
        <v>173</v>
      </c>
      <c r="O3" s="120" t="s">
        <v>174</v>
      </c>
      <c r="P3" s="120" t="s">
        <v>175</v>
      </c>
      <c r="Q3" s="120" t="s">
        <v>176</v>
      </c>
      <c r="R3" s="120" t="s">
        <v>177</v>
      </c>
    </row>
    <row r="4" spans="1:18">
      <c r="A4" s="151" t="s">
        <v>9</v>
      </c>
      <c r="B4" s="122">
        <v>7.5803946496824802E-11</v>
      </c>
      <c r="C4" s="122">
        <v>9.0456123199224494E-11</v>
      </c>
      <c r="D4" s="122">
        <v>6.1841820115666306E-10</v>
      </c>
      <c r="E4" s="122">
        <v>1.2549677515213153E-10</v>
      </c>
      <c r="F4" s="122">
        <v>0</v>
      </c>
      <c r="I4" s="123">
        <v>7.5803946496824802E-11</v>
      </c>
      <c r="J4" s="123">
        <v>9.0456123199224494E-11</v>
      </c>
      <c r="K4" s="123">
        <v>6.1841820115666306E-10</v>
      </c>
      <c r="L4" s="123">
        <v>1.2549677515213153E-10</v>
      </c>
      <c r="M4" s="123">
        <v>0</v>
      </c>
      <c r="N4" s="123">
        <v>0</v>
      </c>
      <c r="O4" s="123">
        <v>1.4622641509433961E-10</v>
      </c>
      <c r="P4" s="123">
        <v>0</v>
      </c>
      <c r="Q4" s="123">
        <v>0</v>
      </c>
      <c r="R4" s="121">
        <v>0</v>
      </c>
    </row>
    <row r="5" spans="1:18">
      <c r="A5" s="151" t="s">
        <v>11</v>
      </c>
      <c r="B5" s="122">
        <v>3.9388325140507001E-11</v>
      </c>
      <c r="C5" s="122">
        <v>6.2668948098809117E-11</v>
      </c>
      <c r="D5" s="122">
        <v>6.8495080948543719E-10</v>
      </c>
      <c r="E5" s="122">
        <v>7.6077293433726808E-11</v>
      </c>
      <c r="F5" s="122">
        <v>0</v>
      </c>
      <c r="I5" s="123">
        <v>3.9388325140507001E-11</v>
      </c>
      <c r="J5" s="123">
        <v>6.2668948098809117E-11</v>
      </c>
      <c r="K5" s="123">
        <v>6.8495080948543719E-10</v>
      </c>
      <c r="L5" s="123">
        <v>7.6077293433726808E-11</v>
      </c>
      <c r="M5" s="123">
        <v>0</v>
      </c>
      <c r="N5" s="123">
        <v>9.4268476621417794E-11</v>
      </c>
      <c r="O5" s="123">
        <v>5.6278280542986422E-11</v>
      </c>
      <c r="P5" s="123">
        <v>0</v>
      </c>
      <c r="Q5" s="123">
        <v>0</v>
      </c>
      <c r="R5" s="121">
        <v>0</v>
      </c>
    </row>
    <row r="6" spans="1:18">
      <c r="A6" s="151" t="s">
        <v>12</v>
      </c>
      <c r="B6" s="122">
        <v>3.7074654222759389E-11</v>
      </c>
      <c r="C6" s="122">
        <v>6.4886550272882341E-11</v>
      </c>
      <c r="D6" s="122">
        <v>4.0593279167690622E-10</v>
      </c>
      <c r="E6" s="122">
        <v>1.1252766150582726E-10</v>
      </c>
      <c r="F6" s="122">
        <v>0</v>
      </c>
      <c r="I6" s="123">
        <v>3.7074654222759389E-11</v>
      </c>
      <c r="J6" s="123">
        <v>6.4886550272882341E-11</v>
      </c>
      <c r="K6" s="123">
        <v>4.0593279167690622E-10</v>
      </c>
      <c r="L6" s="123">
        <v>1.1252766150582726E-10</v>
      </c>
      <c r="M6" s="123">
        <v>0</v>
      </c>
      <c r="N6" s="123">
        <v>8.8731144631765747E-11</v>
      </c>
      <c r="O6" s="123">
        <v>5.2972493345164152E-11</v>
      </c>
      <c r="P6" s="123">
        <v>0</v>
      </c>
      <c r="Q6" s="123">
        <v>0</v>
      </c>
      <c r="R6" s="121">
        <v>0</v>
      </c>
    </row>
    <row r="7" spans="1:18">
      <c r="A7" s="151" t="s">
        <v>13</v>
      </c>
      <c r="B7" s="122">
        <v>1.8720042701187199E-10</v>
      </c>
      <c r="C7" s="122">
        <v>2.5316907312604934E-10</v>
      </c>
      <c r="D7" s="122">
        <v>1.3664464044799081E-9</v>
      </c>
      <c r="E7" s="122">
        <v>4.3044244364704612E-10</v>
      </c>
      <c r="F7" s="122">
        <v>0</v>
      </c>
      <c r="I7" s="123">
        <v>1.8720042701187199E-10</v>
      </c>
      <c r="J7" s="123">
        <v>2.5316907312604934E-10</v>
      </c>
      <c r="K7" s="123">
        <v>1.3664464044799081E-9</v>
      </c>
      <c r="L7" s="123">
        <v>4.3044244364704612E-10</v>
      </c>
      <c r="M7" s="123">
        <v>0</v>
      </c>
      <c r="N7" s="123">
        <v>0</v>
      </c>
      <c r="O7" s="123">
        <v>0</v>
      </c>
      <c r="P7" s="123">
        <v>0</v>
      </c>
      <c r="Q7" s="123">
        <v>0</v>
      </c>
      <c r="R7" s="121">
        <v>0</v>
      </c>
    </row>
    <row r="8" spans="1:18">
      <c r="A8" s="151" t="s">
        <v>14</v>
      </c>
      <c r="B8" s="122">
        <v>8.3133973953541241E-11</v>
      </c>
      <c r="C8" s="122">
        <v>6.6135316497430077E-11</v>
      </c>
      <c r="D8" s="122">
        <v>4.6404354851699418E-10</v>
      </c>
      <c r="E8" s="122">
        <v>3.0584879720500025E-11</v>
      </c>
      <c r="F8" s="122">
        <v>0</v>
      </c>
      <c r="I8" s="123">
        <v>8.3133973953541241E-11</v>
      </c>
      <c r="J8" s="123">
        <v>6.6135316497430077E-11</v>
      </c>
      <c r="K8" s="123">
        <v>4.6404354851699418E-10</v>
      </c>
      <c r="L8" s="123">
        <v>3.0584879720500025E-11</v>
      </c>
      <c r="M8" s="123">
        <v>0</v>
      </c>
      <c r="N8" s="123">
        <v>0</v>
      </c>
      <c r="O8" s="123">
        <v>0</v>
      </c>
      <c r="P8" s="123">
        <v>0</v>
      </c>
      <c r="Q8" s="123">
        <v>0</v>
      </c>
      <c r="R8" s="121">
        <v>0</v>
      </c>
    </row>
    <row r="9" spans="1:18">
      <c r="A9" s="151" t="s">
        <v>15</v>
      </c>
      <c r="B9" s="122">
        <v>2.4753042244697766E-10</v>
      </c>
      <c r="C9" s="122">
        <v>7.4828506085374275E-10</v>
      </c>
      <c r="D9" s="122">
        <v>2.9227934313833555E-9</v>
      </c>
      <c r="E9" s="122">
        <v>2.7319835096309206E-10</v>
      </c>
      <c r="F9" s="122">
        <v>2.1426658767772508E-9</v>
      </c>
      <c r="I9" s="123">
        <v>2.4753042244697766E-10</v>
      </c>
      <c r="J9" s="123">
        <v>7.4828506085374275E-10</v>
      </c>
      <c r="K9" s="123">
        <v>2.9227934313833555E-9</v>
      </c>
      <c r="L9" s="123">
        <v>2.7319835096309206E-10</v>
      </c>
      <c r="M9" s="123">
        <v>2.1426658767772508E-9</v>
      </c>
      <c r="N9" s="123">
        <v>0</v>
      </c>
      <c r="O9" s="123">
        <v>0</v>
      </c>
      <c r="P9" s="123">
        <v>0</v>
      </c>
      <c r="Q9" s="123">
        <v>0</v>
      </c>
      <c r="R9" s="121">
        <v>0</v>
      </c>
    </row>
    <row r="10" spans="1:18">
      <c r="A10" s="151" t="s">
        <v>16</v>
      </c>
      <c r="B10" s="122">
        <v>8.3868196124146584E-11</v>
      </c>
      <c r="C10" s="122">
        <v>8.0063292023143382E-11</v>
      </c>
      <c r="D10" s="122">
        <v>1.854562085887507E-9</v>
      </c>
      <c r="E10" s="122">
        <v>4.6282498637665535E-11</v>
      </c>
      <c r="F10" s="122">
        <v>0</v>
      </c>
      <c r="I10" s="123">
        <v>8.3868196124146584E-11</v>
      </c>
      <c r="J10" s="123">
        <v>8.0063292023143382E-11</v>
      </c>
      <c r="K10" s="123">
        <v>1.854562085887507E-9</v>
      </c>
      <c r="L10" s="123">
        <v>4.6282498637665535E-11</v>
      </c>
      <c r="M10" s="123">
        <v>0</v>
      </c>
      <c r="N10" s="123">
        <v>0</v>
      </c>
      <c r="O10" s="123">
        <v>0</v>
      </c>
      <c r="P10" s="123">
        <v>0</v>
      </c>
      <c r="Q10" s="123">
        <v>0</v>
      </c>
      <c r="R10" s="121">
        <v>0</v>
      </c>
    </row>
    <row r="11" spans="1:18">
      <c r="A11" s="151" t="s">
        <v>17</v>
      </c>
      <c r="B11" s="122">
        <v>0</v>
      </c>
      <c r="C11" s="122">
        <v>2.9355612093602182E-12</v>
      </c>
      <c r="D11" s="122">
        <v>1.0662663811567685E-9</v>
      </c>
      <c r="E11" s="122">
        <v>1.5673095310733307E-11</v>
      </c>
      <c r="F11" s="122">
        <v>0</v>
      </c>
      <c r="I11" s="123">
        <v>0</v>
      </c>
      <c r="J11" s="123">
        <v>2.9355612093602182E-12</v>
      </c>
      <c r="K11" s="123">
        <v>1.0662663811567685E-9</v>
      </c>
      <c r="L11" s="123">
        <v>1.5673095310733307E-11</v>
      </c>
      <c r="M11" s="123">
        <v>0</v>
      </c>
      <c r="N11" s="123">
        <v>0</v>
      </c>
      <c r="O11" s="123">
        <v>0</v>
      </c>
      <c r="P11" s="123">
        <v>0</v>
      </c>
      <c r="Q11" s="123">
        <v>0</v>
      </c>
      <c r="R11" s="121">
        <v>0</v>
      </c>
    </row>
    <row r="12" spans="1:18">
      <c r="A12" s="151" t="s">
        <v>18</v>
      </c>
      <c r="B12" s="122">
        <v>0</v>
      </c>
      <c r="C12" s="122">
        <v>2.6881353359998567E-12</v>
      </c>
      <c r="D12" s="122">
        <v>6.6762075733478756E-11</v>
      </c>
      <c r="E12" s="122">
        <v>6.219233486873364E-11</v>
      </c>
      <c r="F12" s="122">
        <v>2.6668570675132275E-10</v>
      </c>
      <c r="I12" s="123">
        <v>0</v>
      </c>
      <c r="J12" s="123">
        <v>2.6881353359998567E-12</v>
      </c>
      <c r="K12" s="123">
        <v>6.6762075733478756E-11</v>
      </c>
      <c r="L12" s="123">
        <v>6.219233486873364E-11</v>
      </c>
      <c r="M12" s="123">
        <v>2.6668570675132275E-10</v>
      </c>
      <c r="N12" s="123">
        <v>0</v>
      </c>
      <c r="O12" s="123">
        <v>0</v>
      </c>
      <c r="P12" s="123">
        <v>0</v>
      </c>
      <c r="Q12" s="123">
        <v>0</v>
      </c>
      <c r="R12" s="121">
        <v>0</v>
      </c>
    </row>
    <row r="13" spans="1:18">
      <c r="A13" s="151" t="s">
        <v>19</v>
      </c>
      <c r="B13" s="122">
        <v>0</v>
      </c>
      <c r="C13" s="122">
        <v>8.8926972362944225E-13</v>
      </c>
      <c r="D13" s="122">
        <v>1.3582737997761156E-9</v>
      </c>
      <c r="E13" s="122">
        <v>0</v>
      </c>
      <c r="F13" s="122">
        <v>0</v>
      </c>
      <c r="I13" s="123">
        <v>0</v>
      </c>
      <c r="J13" s="123">
        <v>8.8926972362944225E-13</v>
      </c>
      <c r="K13" s="123">
        <v>1.3582737997761156E-9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1">
        <v>0</v>
      </c>
    </row>
    <row r="14" spans="1:18">
      <c r="A14" s="151" t="s">
        <v>20</v>
      </c>
      <c r="B14" s="122">
        <v>0</v>
      </c>
      <c r="C14" s="122">
        <v>1.3085498853963143E-11</v>
      </c>
      <c r="D14" s="122">
        <v>3.4123870420102146E-10</v>
      </c>
      <c r="E14" s="122">
        <v>6.9864075759249308E-11</v>
      </c>
      <c r="F14" s="122">
        <v>2.8153559202596201E-11</v>
      </c>
      <c r="I14" s="123">
        <v>0</v>
      </c>
      <c r="J14" s="123">
        <v>1.3085498853963143E-11</v>
      </c>
      <c r="K14" s="123">
        <v>3.4123870420102146E-10</v>
      </c>
      <c r="L14" s="123">
        <v>6.9864075759249308E-11</v>
      </c>
      <c r="M14" s="123">
        <v>2.8153559202596201E-11</v>
      </c>
      <c r="N14" s="123">
        <v>0</v>
      </c>
      <c r="O14" s="123">
        <v>0</v>
      </c>
      <c r="P14" s="123">
        <v>0</v>
      </c>
      <c r="Q14" s="123">
        <v>0</v>
      </c>
      <c r="R14" s="121">
        <v>0</v>
      </c>
    </row>
    <row r="15" spans="1:18">
      <c r="A15" s="151" t="s">
        <v>21</v>
      </c>
      <c r="B15" s="122">
        <v>2.45815252747253E-10</v>
      </c>
      <c r="C15" s="122">
        <v>4.8186804998717025E-13</v>
      </c>
      <c r="D15" s="122">
        <v>4.48784760052194E-12</v>
      </c>
      <c r="E15" s="122">
        <v>3.8590732756133358E-12</v>
      </c>
      <c r="F15" s="122">
        <v>7.9390436686693591E-11</v>
      </c>
      <c r="I15" s="123">
        <v>2.45815252747253E-10</v>
      </c>
      <c r="J15" s="123">
        <v>4.8186804998717025E-13</v>
      </c>
      <c r="K15" s="123">
        <v>4.48784760052194E-12</v>
      </c>
      <c r="L15" s="123">
        <v>3.8590732756133358E-12</v>
      </c>
      <c r="M15" s="123">
        <v>7.9390436686693591E-11</v>
      </c>
      <c r="N15" s="123">
        <v>0</v>
      </c>
      <c r="O15" s="123">
        <v>0</v>
      </c>
      <c r="P15" s="123">
        <v>0</v>
      </c>
      <c r="Q15" s="123">
        <v>0</v>
      </c>
      <c r="R15" s="121">
        <v>0</v>
      </c>
    </row>
    <row r="16" spans="1:18">
      <c r="A16" s="151" t="s">
        <v>22</v>
      </c>
      <c r="B16" s="122">
        <v>0</v>
      </c>
      <c r="C16" s="122">
        <v>6.4841307208818048E-13</v>
      </c>
      <c r="D16" s="122">
        <v>2.4155816512802445E-11</v>
      </c>
      <c r="E16" s="122">
        <v>6.9238139863404895E-12</v>
      </c>
      <c r="F16" s="122">
        <v>5.3414826888617929E-10</v>
      </c>
      <c r="I16" s="123">
        <v>0</v>
      </c>
      <c r="J16" s="123">
        <v>6.4841307208818048E-13</v>
      </c>
      <c r="K16" s="123">
        <v>2.4155816512802445E-11</v>
      </c>
      <c r="L16" s="123">
        <v>6.9238139863404895E-12</v>
      </c>
      <c r="M16" s="123">
        <v>5.3414826888617929E-10</v>
      </c>
      <c r="N16" s="123">
        <v>0</v>
      </c>
      <c r="O16" s="123">
        <v>0</v>
      </c>
      <c r="P16" s="123">
        <v>0</v>
      </c>
      <c r="Q16" s="123">
        <v>0</v>
      </c>
      <c r="R16" s="121">
        <v>0</v>
      </c>
    </row>
    <row r="17" spans="1:18">
      <c r="A17" s="151" t="s">
        <v>23</v>
      </c>
      <c r="B17" s="122">
        <v>3.3811852998966881E-10</v>
      </c>
      <c r="C17" s="122">
        <v>1.7544939255943123E-12</v>
      </c>
      <c r="D17" s="122">
        <v>4.7387067740895752E-11</v>
      </c>
      <c r="E17" s="122">
        <v>1.3114252430631302E-11</v>
      </c>
      <c r="F17" s="122">
        <v>5.0585957734982958E-10</v>
      </c>
      <c r="I17" s="123">
        <v>3.3811852998966881E-10</v>
      </c>
      <c r="J17" s="123">
        <v>1.7544939255943123E-12</v>
      </c>
      <c r="K17" s="123">
        <v>4.7387067740895752E-11</v>
      </c>
      <c r="L17" s="123">
        <v>1.3114252430631302E-11</v>
      </c>
      <c r="M17" s="123">
        <v>5.0585957734982958E-10</v>
      </c>
      <c r="N17" s="123">
        <v>0</v>
      </c>
      <c r="O17" s="123">
        <v>0</v>
      </c>
      <c r="P17" s="123">
        <v>0</v>
      </c>
      <c r="Q17" s="123">
        <v>0</v>
      </c>
      <c r="R17" s="121">
        <v>0</v>
      </c>
    </row>
    <row r="18" spans="1:18">
      <c r="A18" s="151" t="s">
        <v>24</v>
      </c>
      <c r="B18" s="122">
        <v>0</v>
      </c>
      <c r="C18" s="122">
        <v>6.5359316957273356E-13</v>
      </c>
      <c r="D18" s="122">
        <v>1.8261595915288127E-11</v>
      </c>
      <c r="E18" s="122">
        <v>6.9791275402431754E-12</v>
      </c>
      <c r="F18" s="122">
        <v>4.3073241439602428E-10</v>
      </c>
      <c r="I18" s="123">
        <v>0</v>
      </c>
      <c r="J18" s="123">
        <v>6.5359316957273356E-13</v>
      </c>
      <c r="K18" s="123">
        <v>1.8261595915288127E-11</v>
      </c>
      <c r="L18" s="123">
        <v>6.9791275402431754E-12</v>
      </c>
      <c r="M18" s="123">
        <v>4.3073241439602428E-10</v>
      </c>
      <c r="N18" s="123">
        <v>0</v>
      </c>
      <c r="O18" s="123">
        <v>0</v>
      </c>
      <c r="P18" s="123">
        <v>0</v>
      </c>
      <c r="Q18" s="123">
        <v>0</v>
      </c>
      <c r="R18" s="121">
        <v>0</v>
      </c>
    </row>
    <row r="19" spans="1:18">
      <c r="A19" s="151" t="s">
        <v>25</v>
      </c>
      <c r="B19" s="122">
        <v>6.4135001134363794E-11</v>
      </c>
      <c r="C19" s="122">
        <v>8.4862961599514421E-13</v>
      </c>
      <c r="D19" s="122">
        <v>2.6345527480514392E-11</v>
      </c>
      <c r="E19" s="122">
        <v>9.0617445227120123E-12</v>
      </c>
      <c r="F19" s="122">
        <v>2.3302740172995976E-10</v>
      </c>
      <c r="I19" s="123">
        <v>6.4135001134363794E-11</v>
      </c>
      <c r="J19" s="123">
        <v>8.4862961599514421E-13</v>
      </c>
      <c r="K19" s="123">
        <v>2.6345527480514392E-11</v>
      </c>
      <c r="L19" s="123">
        <v>9.0617445227120123E-12</v>
      </c>
      <c r="M19" s="123">
        <v>2.3302740172995976E-10</v>
      </c>
      <c r="N19" s="123">
        <v>0</v>
      </c>
      <c r="O19" s="123">
        <v>0</v>
      </c>
      <c r="P19" s="123">
        <v>0</v>
      </c>
      <c r="Q19" s="123">
        <v>0</v>
      </c>
      <c r="R19" s="121">
        <v>0</v>
      </c>
    </row>
    <row r="20" spans="1:18">
      <c r="A20" s="151" t="s">
        <v>26</v>
      </c>
      <c r="B20" s="122">
        <v>1.1256623418094671E-10</v>
      </c>
      <c r="C20" s="122">
        <v>2.4824468802109499E-12</v>
      </c>
      <c r="D20" s="122">
        <v>6.4736313541038119E-11</v>
      </c>
      <c r="E20" s="122">
        <v>1.59046766662481E-11</v>
      </c>
      <c r="F20" s="122">
        <v>1.0682010061565524E-11</v>
      </c>
      <c r="I20" s="123">
        <v>1.1256623418094671E-10</v>
      </c>
      <c r="J20" s="123">
        <v>2.4824468802109499E-12</v>
      </c>
      <c r="K20" s="123">
        <v>6.4736313541038119E-11</v>
      </c>
      <c r="L20" s="123">
        <v>1.59046766662481E-11</v>
      </c>
      <c r="M20" s="123">
        <v>1.0682010061565524E-11</v>
      </c>
      <c r="N20" s="123">
        <v>0</v>
      </c>
      <c r="O20" s="123">
        <v>0</v>
      </c>
      <c r="P20" s="123">
        <v>0</v>
      </c>
      <c r="Q20" s="123">
        <v>0</v>
      </c>
      <c r="R20" s="121">
        <v>0</v>
      </c>
    </row>
    <row r="21" spans="1:18">
      <c r="A21" s="151" t="s">
        <v>27</v>
      </c>
      <c r="B21" s="122">
        <v>0</v>
      </c>
      <c r="C21" s="122">
        <v>2.6728618397725849E-12</v>
      </c>
      <c r="D21" s="122">
        <v>7.4680588977435397E-11</v>
      </c>
      <c r="E21" s="122">
        <v>1.4270531383778482E-11</v>
      </c>
      <c r="F21" s="122">
        <v>9.5844739898989891E-12</v>
      </c>
      <c r="I21" s="123">
        <v>0</v>
      </c>
      <c r="J21" s="123">
        <v>2.6728618397725849E-12</v>
      </c>
      <c r="K21" s="123">
        <v>7.4680588977435397E-11</v>
      </c>
      <c r="L21" s="123">
        <v>1.4270531383778482E-11</v>
      </c>
      <c r="M21" s="123">
        <v>9.5844739898989891E-12</v>
      </c>
      <c r="N21" s="123">
        <v>0</v>
      </c>
      <c r="O21" s="123">
        <v>0</v>
      </c>
      <c r="P21" s="123">
        <v>0</v>
      </c>
      <c r="Q21" s="123">
        <v>0</v>
      </c>
      <c r="R21" s="121">
        <v>0</v>
      </c>
    </row>
    <row r="22" spans="1:18">
      <c r="A22" s="151" t="s">
        <v>28</v>
      </c>
      <c r="B22" s="122">
        <v>4.4993253274181398E-11</v>
      </c>
      <c r="C22" s="122">
        <v>1.7860422502424696E-12</v>
      </c>
      <c r="D22" s="122">
        <v>5.1750818038501254E-11</v>
      </c>
      <c r="E22" s="122">
        <v>1.9071522220548502E-11</v>
      </c>
      <c r="F22" s="122">
        <v>2.8762549753288329E-10</v>
      </c>
      <c r="I22" s="123">
        <v>4.4993253274181398E-11</v>
      </c>
      <c r="J22" s="123">
        <v>1.7860422502424696E-12</v>
      </c>
      <c r="K22" s="123">
        <v>5.1750818038501254E-11</v>
      </c>
      <c r="L22" s="123">
        <v>1.9071522220548502E-11</v>
      </c>
      <c r="M22" s="123">
        <v>2.8762549753288329E-10</v>
      </c>
      <c r="N22" s="123">
        <v>0</v>
      </c>
      <c r="O22" s="123">
        <v>0</v>
      </c>
      <c r="P22" s="123">
        <v>0</v>
      </c>
      <c r="Q22" s="123">
        <v>0</v>
      </c>
      <c r="R22" s="121">
        <v>0</v>
      </c>
    </row>
    <row r="23" spans="1:18">
      <c r="A23" s="151" t="s">
        <v>29</v>
      </c>
      <c r="B23" s="122">
        <v>7.1581548245937587E-11</v>
      </c>
      <c r="C23" s="122">
        <v>2.2100441520804191E-12</v>
      </c>
      <c r="D23" s="122">
        <v>6.468976298000668E-11</v>
      </c>
      <c r="E23" s="122">
        <v>2.3599053241362537E-11</v>
      </c>
      <c r="F23" s="122">
        <v>1.2710966478406039E-9</v>
      </c>
      <c r="I23" s="123">
        <v>7.1581548245937587E-11</v>
      </c>
      <c r="J23" s="123">
        <v>2.2100441520804191E-12</v>
      </c>
      <c r="K23" s="123">
        <v>6.468976298000668E-11</v>
      </c>
      <c r="L23" s="123">
        <v>2.3599053241362537E-11</v>
      </c>
      <c r="M23" s="123">
        <v>1.2710966478406039E-9</v>
      </c>
      <c r="N23" s="123">
        <v>0</v>
      </c>
      <c r="O23" s="123">
        <v>0</v>
      </c>
      <c r="P23" s="123">
        <v>0</v>
      </c>
      <c r="Q23" s="123">
        <v>0</v>
      </c>
      <c r="R23" s="121">
        <v>0</v>
      </c>
    </row>
    <row r="24" spans="1:18">
      <c r="A24" s="151" t="s">
        <v>30</v>
      </c>
      <c r="B24" s="122">
        <v>2.3754233159565035E-10</v>
      </c>
      <c r="C24" s="122">
        <v>1.2572570613807794E-11</v>
      </c>
      <c r="D24" s="122">
        <v>3.4152370311878401E-10</v>
      </c>
      <c r="E24" s="122">
        <v>7.8313116547060526E-11</v>
      </c>
      <c r="F24" s="122">
        <v>8.4362316493652548E-11</v>
      </c>
      <c r="I24" s="123">
        <v>2.3754233159565035E-10</v>
      </c>
      <c r="J24" s="123">
        <v>1.2572570613807794E-11</v>
      </c>
      <c r="K24" s="123">
        <v>3.4152370311878401E-10</v>
      </c>
      <c r="L24" s="123">
        <v>7.8313116547060526E-11</v>
      </c>
      <c r="M24" s="123">
        <v>8.4362316493652548E-11</v>
      </c>
      <c r="N24" s="123">
        <v>0</v>
      </c>
      <c r="O24" s="123">
        <v>0</v>
      </c>
      <c r="P24" s="123">
        <v>0</v>
      </c>
      <c r="Q24" s="123">
        <v>0</v>
      </c>
      <c r="R24" s="121">
        <v>0</v>
      </c>
    </row>
    <row r="25" spans="1:18">
      <c r="A25" s="151" t="s">
        <v>31</v>
      </c>
      <c r="B25" s="122">
        <v>0</v>
      </c>
      <c r="C25" s="122">
        <v>1.0654058450757134E-11</v>
      </c>
      <c r="D25" s="122">
        <v>2.9184088060013607E-10</v>
      </c>
      <c r="E25" s="122">
        <v>7.8631697323307634E-11</v>
      </c>
      <c r="F25" s="122">
        <v>8.6775371252635351E-11</v>
      </c>
      <c r="I25" s="123">
        <v>0</v>
      </c>
      <c r="J25" s="123">
        <v>1.0654058450757134E-11</v>
      </c>
      <c r="K25" s="123">
        <v>2.9184088060013607E-10</v>
      </c>
      <c r="L25" s="123">
        <v>7.8631697323307634E-11</v>
      </c>
      <c r="M25" s="123">
        <v>8.6775371252635351E-11</v>
      </c>
      <c r="N25" s="123">
        <v>0</v>
      </c>
      <c r="O25" s="123">
        <v>0</v>
      </c>
      <c r="P25" s="123">
        <v>0</v>
      </c>
      <c r="Q25" s="123">
        <v>0</v>
      </c>
      <c r="R25" s="121">
        <v>0</v>
      </c>
    </row>
    <row r="26" spans="1:18">
      <c r="A26" s="151" t="s">
        <v>32</v>
      </c>
      <c r="B26" s="122">
        <v>0</v>
      </c>
      <c r="C26" s="122">
        <v>3.2001611142855439E-12</v>
      </c>
      <c r="D26" s="122">
        <v>9.9348326984343392E-11</v>
      </c>
      <c r="E26" s="122">
        <v>2.2781075043492179E-11</v>
      </c>
      <c r="F26" s="122">
        <v>7.8773409580056727E-9</v>
      </c>
      <c r="I26" s="123">
        <v>0</v>
      </c>
      <c r="J26" s="123">
        <v>3.2001611142855439E-12</v>
      </c>
      <c r="K26" s="123">
        <v>9.9348326984343392E-11</v>
      </c>
      <c r="L26" s="123">
        <v>2.2781075043492179E-11</v>
      </c>
      <c r="M26" s="123">
        <v>7.8773409580056727E-9</v>
      </c>
      <c r="N26" s="123">
        <v>0</v>
      </c>
      <c r="O26" s="123">
        <v>0</v>
      </c>
      <c r="P26" s="123">
        <v>0</v>
      </c>
      <c r="Q26" s="123">
        <v>1.1337868480725624E-9</v>
      </c>
      <c r="R26" s="121">
        <v>0</v>
      </c>
    </row>
    <row r="27" spans="1:18">
      <c r="A27" s="151" t="s">
        <v>33</v>
      </c>
      <c r="B27" s="122">
        <v>0</v>
      </c>
      <c r="C27" s="122">
        <v>0</v>
      </c>
      <c r="D27" s="122">
        <v>0</v>
      </c>
      <c r="E27" s="122">
        <v>0</v>
      </c>
      <c r="F27" s="122">
        <v>3.4531882330820095E-9</v>
      </c>
      <c r="I27" s="123">
        <v>0</v>
      </c>
      <c r="J27" s="123">
        <v>0</v>
      </c>
      <c r="K27" s="123">
        <v>0</v>
      </c>
      <c r="L27" s="123">
        <v>0</v>
      </c>
      <c r="M27" s="123">
        <v>3.4531882330820095E-9</v>
      </c>
      <c r="N27" s="123">
        <v>0</v>
      </c>
      <c r="O27" s="123">
        <v>0</v>
      </c>
      <c r="P27" s="123">
        <v>0</v>
      </c>
      <c r="Q27" s="123">
        <v>0</v>
      </c>
      <c r="R27" s="121">
        <v>0</v>
      </c>
    </row>
    <row r="28" spans="1:18">
      <c r="A28" s="151" t="s">
        <v>34</v>
      </c>
      <c r="B28" s="122">
        <v>0</v>
      </c>
      <c r="C28" s="122">
        <v>8.2458139141099899E-13</v>
      </c>
      <c r="D28" s="122">
        <v>3.0718746503134396E-11</v>
      </c>
      <c r="E28" s="122">
        <v>8.8049553849080193E-12</v>
      </c>
      <c r="F28" s="122">
        <v>1.0148721479639212E-10</v>
      </c>
      <c r="I28" s="123">
        <v>0</v>
      </c>
      <c r="J28" s="123">
        <v>8.2458139141099899E-13</v>
      </c>
      <c r="K28" s="123">
        <v>3.0718746503134396E-11</v>
      </c>
      <c r="L28" s="123">
        <v>8.8049553849080193E-12</v>
      </c>
      <c r="M28" s="123">
        <v>1.0148721479639212E-10</v>
      </c>
      <c r="N28" s="123">
        <v>0</v>
      </c>
      <c r="O28" s="123">
        <v>0</v>
      </c>
      <c r="P28" s="123">
        <v>0</v>
      </c>
      <c r="Q28" s="123">
        <v>0</v>
      </c>
      <c r="R28" s="121">
        <v>0</v>
      </c>
    </row>
    <row r="29" spans="1:18">
      <c r="A29" s="151" t="s">
        <v>35</v>
      </c>
      <c r="B29" s="122">
        <v>0</v>
      </c>
      <c r="C29" s="122">
        <v>8.4305319677414864E-13</v>
      </c>
      <c r="D29" s="122">
        <v>2.0937926977345491E-11</v>
      </c>
      <c r="E29" s="122">
        <v>6.0014660060812727E-12</v>
      </c>
      <c r="F29" s="122">
        <v>8.0614930572149213E-12</v>
      </c>
      <c r="I29" s="123">
        <v>0</v>
      </c>
      <c r="J29" s="123">
        <v>8.4305319677414864E-13</v>
      </c>
      <c r="K29" s="123">
        <v>2.0937926977345491E-11</v>
      </c>
      <c r="L29" s="123">
        <v>6.0014660060812727E-12</v>
      </c>
      <c r="M29" s="123">
        <v>8.0614930572149213E-12</v>
      </c>
      <c r="N29" s="123">
        <v>0</v>
      </c>
      <c r="O29" s="123">
        <v>0</v>
      </c>
      <c r="P29" s="123">
        <v>0</v>
      </c>
      <c r="Q29" s="123">
        <v>0</v>
      </c>
      <c r="R29" s="121">
        <v>0</v>
      </c>
    </row>
    <row r="30" spans="1:18">
      <c r="A30" s="151" t="s">
        <v>36</v>
      </c>
      <c r="B30" s="122">
        <v>2.4953922547050934E-9</v>
      </c>
      <c r="C30" s="122">
        <v>6.0724315778939886E-12</v>
      </c>
      <c r="D30" s="122">
        <v>1.625962211540452E-10</v>
      </c>
      <c r="E30" s="122">
        <v>7.2947226177991489E-11</v>
      </c>
      <c r="F30" s="122">
        <v>3.2662217130563403E-11</v>
      </c>
      <c r="I30" s="123">
        <v>2.4953922547050934E-9</v>
      </c>
      <c r="J30" s="123">
        <v>6.0724315778939886E-12</v>
      </c>
      <c r="K30" s="123">
        <v>1.625962211540452E-10</v>
      </c>
      <c r="L30" s="123">
        <v>7.2947226177991489E-11</v>
      </c>
      <c r="M30" s="123">
        <v>3.2662217130563403E-11</v>
      </c>
      <c r="N30" s="123">
        <v>0</v>
      </c>
      <c r="O30" s="123">
        <v>0</v>
      </c>
      <c r="P30" s="123">
        <v>0</v>
      </c>
      <c r="Q30" s="123">
        <v>0</v>
      </c>
      <c r="R30" s="121">
        <v>4.0338846308995562E-10</v>
      </c>
    </row>
    <row r="31" spans="1:18">
      <c r="A31" s="151" t="s">
        <v>37</v>
      </c>
      <c r="B31" s="122">
        <v>4.683623137243342E-9</v>
      </c>
      <c r="C31" s="122">
        <v>9.181238034642107E-13</v>
      </c>
      <c r="D31" s="122">
        <v>2.5652663888809232E-11</v>
      </c>
      <c r="E31" s="122">
        <v>1.4460619457346255E-10</v>
      </c>
      <c r="F31" s="122">
        <v>6.2554843834605697E-10</v>
      </c>
      <c r="I31" s="123">
        <v>4.683623137243342E-9</v>
      </c>
      <c r="J31" s="123">
        <v>9.181238034642107E-13</v>
      </c>
      <c r="K31" s="123">
        <v>2.5652663888809232E-11</v>
      </c>
      <c r="L31" s="123">
        <v>1.4460619457346255E-10</v>
      </c>
      <c r="M31" s="123">
        <v>6.2554843834605697E-10</v>
      </c>
      <c r="N31" s="123">
        <v>0</v>
      </c>
      <c r="O31" s="123">
        <v>0</v>
      </c>
      <c r="P31" s="123">
        <v>2.4396194193705781E-10</v>
      </c>
      <c r="Q31" s="123">
        <v>0</v>
      </c>
      <c r="R31" s="121">
        <v>0</v>
      </c>
    </row>
    <row r="32" spans="1:18">
      <c r="A32" s="151" t="s">
        <v>38</v>
      </c>
      <c r="B32" s="122">
        <v>0</v>
      </c>
      <c r="C32" s="122">
        <v>7.0212490119399244E-13</v>
      </c>
      <c r="D32" s="122">
        <v>1.634798962690128E-11</v>
      </c>
      <c r="E32" s="122">
        <v>9.3716922520336285E-12</v>
      </c>
      <c r="F32" s="122">
        <v>8.2008199854386593E-11</v>
      </c>
      <c r="I32" s="123">
        <v>0</v>
      </c>
      <c r="J32" s="123">
        <v>7.0212490119399244E-13</v>
      </c>
      <c r="K32" s="123">
        <v>1.634798962690128E-11</v>
      </c>
      <c r="L32" s="123">
        <v>9.3716922520336285E-12</v>
      </c>
      <c r="M32" s="123">
        <v>8.2008199854386593E-11</v>
      </c>
      <c r="N32" s="123">
        <v>0</v>
      </c>
      <c r="O32" s="123">
        <v>0</v>
      </c>
      <c r="P32" s="123">
        <v>0</v>
      </c>
      <c r="Q32" s="123">
        <v>0</v>
      </c>
      <c r="R32" s="121">
        <v>0</v>
      </c>
    </row>
    <row r="33" spans="1:18">
      <c r="A33" s="151" t="s">
        <v>39</v>
      </c>
      <c r="B33" s="122">
        <v>0</v>
      </c>
      <c r="C33" s="122">
        <v>3.1770051004339839E-12</v>
      </c>
      <c r="D33" s="122">
        <v>8.4539531500425343E-11</v>
      </c>
      <c r="E33" s="122">
        <v>1.9385343162913749E-11</v>
      </c>
      <c r="F33" s="122">
        <v>3.2549299029854743E-12</v>
      </c>
      <c r="I33" s="123">
        <v>0</v>
      </c>
      <c r="J33" s="123">
        <v>3.1770051004339839E-12</v>
      </c>
      <c r="K33" s="123">
        <v>8.4539531500425343E-11</v>
      </c>
      <c r="L33" s="123">
        <v>1.9385343162913749E-11</v>
      </c>
      <c r="M33" s="123">
        <v>3.2549299029854743E-12</v>
      </c>
      <c r="N33" s="123">
        <v>0</v>
      </c>
      <c r="O33" s="123">
        <v>0</v>
      </c>
      <c r="P33" s="123">
        <v>0</v>
      </c>
      <c r="Q33" s="123">
        <v>0</v>
      </c>
      <c r="R33" s="121">
        <v>0</v>
      </c>
    </row>
    <row r="34" spans="1:18">
      <c r="A34" s="151" t="s">
        <v>40</v>
      </c>
      <c r="B34" s="122">
        <v>0</v>
      </c>
      <c r="C34" s="122">
        <v>5.3624814340265028E-13</v>
      </c>
      <c r="D34" s="122">
        <v>1.4982939481366348E-11</v>
      </c>
      <c r="E34" s="122">
        <v>8.5891599551268599E-12</v>
      </c>
      <c r="F34" s="122">
        <v>1.9229038725816155E-12</v>
      </c>
      <c r="I34" s="123">
        <v>0</v>
      </c>
      <c r="J34" s="123">
        <v>5.3624814340265028E-13</v>
      </c>
      <c r="K34" s="123">
        <v>1.4982939481366348E-11</v>
      </c>
      <c r="L34" s="123">
        <v>8.5891599551268599E-12</v>
      </c>
      <c r="M34" s="123">
        <v>1.9229038725816155E-12</v>
      </c>
      <c r="N34" s="123">
        <v>0</v>
      </c>
      <c r="O34" s="123">
        <v>0</v>
      </c>
      <c r="P34" s="123">
        <v>0</v>
      </c>
      <c r="Q34" s="123">
        <v>0</v>
      </c>
      <c r="R34" s="121">
        <v>0</v>
      </c>
    </row>
    <row r="35" spans="1:18">
      <c r="A35" s="151" t="s">
        <v>41</v>
      </c>
      <c r="B35" s="122">
        <v>0</v>
      </c>
      <c r="C35" s="122">
        <v>9.9280411635590921E-13</v>
      </c>
      <c r="D35" s="122">
        <v>2.4657115554045972E-11</v>
      </c>
      <c r="E35" s="122">
        <v>3.5337510004150723E-12</v>
      </c>
      <c r="F35" s="122">
        <v>2.373362535662641E-12</v>
      </c>
      <c r="I35" s="123">
        <v>0</v>
      </c>
      <c r="J35" s="123">
        <v>9.9280411635590921E-13</v>
      </c>
      <c r="K35" s="123">
        <v>2.4657115554045972E-11</v>
      </c>
      <c r="L35" s="123">
        <v>3.5337510004150723E-12</v>
      </c>
      <c r="M35" s="123">
        <v>2.373362535662641E-12</v>
      </c>
      <c r="N35" s="123">
        <v>0</v>
      </c>
      <c r="O35" s="123">
        <v>0</v>
      </c>
      <c r="P35" s="123">
        <v>0</v>
      </c>
      <c r="Q35" s="123">
        <v>0</v>
      </c>
      <c r="R35" s="121">
        <v>0</v>
      </c>
    </row>
    <row r="36" spans="1:18">
      <c r="A36" s="151" t="s">
        <v>42</v>
      </c>
      <c r="B36" s="122">
        <v>0</v>
      </c>
      <c r="C36" s="122">
        <v>7.649165590243495E-13</v>
      </c>
      <c r="D36" s="122">
        <v>2.8496007935021423E-11</v>
      </c>
      <c r="E36" s="122">
        <v>8.1678488570569524E-12</v>
      </c>
      <c r="F36" s="122">
        <v>0</v>
      </c>
      <c r="I36" s="123">
        <v>0</v>
      </c>
      <c r="J36" s="123">
        <v>7.649165590243495E-13</v>
      </c>
      <c r="K36" s="123">
        <v>2.8496007935021423E-11</v>
      </c>
      <c r="L36" s="123">
        <v>8.1678488570569524E-12</v>
      </c>
      <c r="M36" s="123">
        <v>0</v>
      </c>
      <c r="N36" s="123">
        <v>0</v>
      </c>
      <c r="O36" s="123">
        <v>0</v>
      </c>
      <c r="P36" s="123">
        <v>0</v>
      </c>
      <c r="Q36" s="123">
        <v>0</v>
      </c>
      <c r="R36" s="121">
        <v>0</v>
      </c>
    </row>
    <row r="37" spans="1:18">
      <c r="A37" s="151" t="s">
        <v>43</v>
      </c>
      <c r="B37" s="122">
        <v>0</v>
      </c>
      <c r="C37" s="122">
        <v>1.4163293705805697E-11</v>
      </c>
      <c r="D37" s="122">
        <v>3.7688268559221878E-10</v>
      </c>
      <c r="E37" s="122">
        <v>8.6421110487570334E-11</v>
      </c>
      <c r="F37" s="122">
        <v>1.4510687502986857E-11</v>
      </c>
      <c r="I37" s="123">
        <v>0</v>
      </c>
      <c r="J37" s="123">
        <v>1.4163293705805697E-11</v>
      </c>
      <c r="K37" s="123">
        <v>3.7688268559221878E-10</v>
      </c>
      <c r="L37" s="123">
        <v>8.6421110487570334E-11</v>
      </c>
      <c r="M37" s="123">
        <v>1.4510687502986857E-11</v>
      </c>
      <c r="N37" s="123">
        <v>0</v>
      </c>
      <c r="O37" s="123">
        <v>0</v>
      </c>
      <c r="P37" s="123">
        <v>0</v>
      </c>
      <c r="Q37" s="123">
        <v>0</v>
      </c>
      <c r="R37" s="121">
        <v>0</v>
      </c>
    </row>
    <row r="38" spans="1:18">
      <c r="A38" s="151" t="s">
        <v>44</v>
      </c>
      <c r="B38" s="122">
        <v>4.4710408794543587E-9</v>
      </c>
      <c r="C38" s="122">
        <v>1.9665000498496666E-12</v>
      </c>
      <c r="D38" s="122">
        <v>4.3497825306430476E-11</v>
      </c>
      <c r="E38" s="122">
        <v>9.1868293480418498E-12</v>
      </c>
      <c r="F38" s="122">
        <v>1.3597146797314373E-8</v>
      </c>
      <c r="I38" s="123">
        <v>4.4710408794543587E-9</v>
      </c>
      <c r="J38" s="123">
        <v>1.9665000498496666E-12</v>
      </c>
      <c r="K38" s="123">
        <v>4.3497825306430476E-11</v>
      </c>
      <c r="L38" s="123">
        <v>9.1868293480418498E-12</v>
      </c>
      <c r="M38" s="123">
        <v>1.3597146797314373E-8</v>
      </c>
      <c r="N38" s="123">
        <v>0</v>
      </c>
      <c r="O38" s="123">
        <v>0</v>
      </c>
      <c r="P38" s="123">
        <v>0</v>
      </c>
      <c r="Q38" s="123">
        <v>0</v>
      </c>
      <c r="R38" s="121">
        <v>0</v>
      </c>
    </row>
    <row r="39" spans="1:18">
      <c r="A39" s="151" t="s">
        <v>45</v>
      </c>
      <c r="B39" s="122">
        <v>3.8338068614826382E-10</v>
      </c>
      <c r="C39" s="122">
        <v>3.3819100201292233E-13</v>
      </c>
      <c r="D39" s="122">
        <v>1.2598882012967775E-11</v>
      </c>
      <c r="E39" s="122">
        <v>3.6112343976204351E-12</v>
      </c>
      <c r="F39" s="122">
        <v>0</v>
      </c>
      <c r="I39" s="123">
        <v>3.8338068614826382E-10</v>
      </c>
      <c r="J39" s="123">
        <v>3.3819100201292233E-13</v>
      </c>
      <c r="K39" s="123">
        <v>1.2598882012967775E-11</v>
      </c>
      <c r="L39" s="123">
        <v>3.6112343976204351E-12</v>
      </c>
      <c r="M39" s="123">
        <v>0</v>
      </c>
      <c r="N39" s="123">
        <v>0</v>
      </c>
      <c r="O39" s="123">
        <v>0</v>
      </c>
      <c r="P39" s="123">
        <v>0</v>
      </c>
      <c r="Q39" s="123">
        <v>0</v>
      </c>
      <c r="R39" s="121">
        <v>0</v>
      </c>
    </row>
    <row r="40" spans="1:18">
      <c r="A40" s="151" t="s">
        <v>46</v>
      </c>
      <c r="B40" s="122">
        <v>0</v>
      </c>
      <c r="C40" s="122">
        <v>6.7548016135381011E-12</v>
      </c>
      <c r="D40" s="122">
        <v>1.9771845505684094E-10</v>
      </c>
      <c r="E40" s="122">
        <v>4.1216221924841236E-11</v>
      </c>
      <c r="F40" s="122">
        <v>3.2803083410598292E-9</v>
      </c>
      <c r="I40" s="123">
        <v>0</v>
      </c>
      <c r="J40" s="123">
        <v>6.7548016135381011E-12</v>
      </c>
      <c r="K40" s="123">
        <v>1.9771845505684094E-10</v>
      </c>
      <c r="L40" s="123">
        <v>4.1216221924841236E-11</v>
      </c>
      <c r="M40" s="123">
        <v>3.2803083410598292E-9</v>
      </c>
      <c r="N40" s="123">
        <v>0</v>
      </c>
      <c r="O40" s="123">
        <v>0</v>
      </c>
      <c r="P40" s="123">
        <v>0</v>
      </c>
      <c r="Q40" s="123">
        <v>0</v>
      </c>
      <c r="R40" s="121">
        <v>0</v>
      </c>
    </row>
    <row r="41" spans="1:18">
      <c r="A41" s="151" t="s">
        <v>47</v>
      </c>
      <c r="B41" s="122">
        <v>0</v>
      </c>
      <c r="C41" s="122">
        <v>0</v>
      </c>
      <c r="D41" s="122">
        <v>0</v>
      </c>
      <c r="E41" s="122">
        <v>0</v>
      </c>
      <c r="F41" s="122">
        <v>0</v>
      </c>
      <c r="I41" s="123">
        <v>0</v>
      </c>
      <c r="J41" s="123">
        <v>0</v>
      </c>
      <c r="K41" s="123">
        <v>0</v>
      </c>
      <c r="L41" s="123">
        <v>0</v>
      </c>
      <c r="M41" s="123">
        <v>0</v>
      </c>
      <c r="N41" s="123">
        <v>0</v>
      </c>
      <c r="O41" s="123">
        <v>0</v>
      </c>
      <c r="P41" s="123">
        <v>0</v>
      </c>
      <c r="Q41" s="123">
        <v>0</v>
      </c>
      <c r="R41" s="121">
        <v>0</v>
      </c>
    </row>
    <row r="42" spans="1:18">
      <c r="A42" s="151" t="s">
        <v>48</v>
      </c>
      <c r="B42" s="122">
        <v>0</v>
      </c>
      <c r="C42" s="122">
        <v>0</v>
      </c>
      <c r="D42" s="122">
        <v>0</v>
      </c>
      <c r="E42" s="122">
        <v>0</v>
      </c>
      <c r="F42" s="122">
        <v>1.3883682487425696E-11</v>
      </c>
      <c r="I42" s="123">
        <v>0</v>
      </c>
      <c r="J42" s="123">
        <v>0</v>
      </c>
      <c r="K42" s="123">
        <v>0</v>
      </c>
      <c r="L42" s="123">
        <v>0</v>
      </c>
      <c r="M42" s="123">
        <v>1.3883682487425696E-11</v>
      </c>
      <c r="N42" s="123">
        <v>0</v>
      </c>
      <c r="O42" s="123">
        <v>0</v>
      </c>
      <c r="P42" s="123">
        <v>0</v>
      </c>
      <c r="Q42" s="123">
        <v>0</v>
      </c>
      <c r="R42" s="121">
        <v>0</v>
      </c>
    </row>
    <row r="43" spans="1:18">
      <c r="A43" s="151" t="s">
        <v>49</v>
      </c>
      <c r="B43" s="122">
        <v>0</v>
      </c>
      <c r="C43" s="122">
        <v>1.1921068010525681E-11</v>
      </c>
      <c r="D43" s="122">
        <v>3.2453786814885506E-10</v>
      </c>
      <c r="E43" s="122">
        <v>6.8543059122086112E-11</v>
      </c>
      <c r="F43" s="122">
        <v>0</v>
      </c>
      <c r="I43" s="123">
        <v>0</v>
      </c>
      <c r="J43" s="123">
        <v>1.1921068010525681E-11</v>
      </c>
      <c r="K43" s="123">
        <v>3.2453786814885506E-10</v>
      </c>
      <c r="L43" s="123">
        <v>6.8543059122086112E-11</v>
      </c>
      <c r="M43" s="123">
        <v>0</v>
      </c>
      <c r="N43" s="123">
        <v>0</v>
      </c>
      <c r="O43" s="123">
        <v>0</v>
      </c>
      <c r="P43" s="123">
        <v>0</v>
      </c>
      <c r="Q43" s="123">
        <v>0</v>
      </c>
      <c r="R43" s="121">
        <v>0</v>
      </c>
    </row>
    <row r="44" spans="1:18">
      <c r="A44" s="151" t="s">
        <v>50</v>
      </c>
      <c r="B44" s="122">
        <v>0</v>
      </c>
      <c r="C44" s="122">
        <v>3.0742781899709309E-12</v>
      </c>
      <c r="D44" s="122">
        <v>8.3693817448969529E-11</v>
      </c>
      <c r="E44" s="122">
        <v>1.7676304803131922E-11</v>
      </c>
      <c r="F44" s="122">
        <v>0</v>
      </c>
      <c r="I44" s="123">
        <v>0</v>
      </c>
      <c r="J44" s="123">
        <v>3.0742781899709309E-12</v>
      </c>
      <c r="K44" s="123">
        <v>8.3693817448969529E-11</v>
      </c>
      <c r="L44" s="123">
        <v>1.7676304803131922E-11</v>
      </c>
      <c r="M44" s="123">
        <v>0</v>
      </c>
      <c r="N44" s="123">
        <v>0</v>
      </c>
      <c r="O44" s="123">
        <v>0</v>
      </c>
      <c r="P44" s="123">
        <v>0</v>
      </c>
      <c r="Q44" s="123">
        <v>0</v>
      </c>
      <c r="R44" s="121">
        <v>0</v>
      </c>
    </row>
    <row r="45" spans="1:18">
      <c r="A45" s="151" t="s">
        <v>51</v>
      </c>
      <c r="B45" s="122">
        <v>0</v>
      </c>
      <c r="C45" s="122">
        <v>1.1832157564137301E-11</v>
      </c>
      <c r="D45" s="122">
        <v>3.9458011798868911E-10</v>
      </c>
      <c r="E45" s="122">
        <v>1.365339603063009E-10</v>
      </c>
      <c r="F45" s="122">
        <v>0</v>
      </c>
      <c r="I45" s="123">
        <v>0</v>
      </c>
      <c r="J45" s="123">
        <v>1.1832157564137301E-11</v>
      </c>
      <c r="K45" s="123">
        <v>3.9458011798868911E-10</v>
      </c>
      <c r="L45" s="123">
        <v>1.365339603063009E-10</v>
      </c>
      <c r="M45" s="123">
        <v>0</v>
      </c>
      <c r="N45" s="123">
        <v>0</v>
      </c>
      <c r="O45" s="123">
        <v>0</v>
      </c>
      <c r="P45" s="123">
        <v>0</v>
      </c>
      <c r="Q45" s="123">
        <v>0</v>
      </c>
      <c r="R45" s="121">
        <v>0</v>
      </c>
    </row>
    <row r="46" spans="1:18">
      <c r="A46" s="151" t="s">
        <v>52</v>
      </c>
      <c r="B46" s="122">
        <v>0</v>
      </c>
      <c r="C46" s="122">
        <v>9.0442902550623229E-12</v>
      </c>
      <c r="D46" s="122">
        <v>2.4483848909563713E-10</v>
      </c>
      <c r="E46" s="122">
        <v>1.1074020149954939E-10</v>
      </c>
      <c r="F46" s="122">
        <v>0</v>
      </c>
      <c r="I46" s="123">
        <v>0</v>
      </c>
      <c r="J46" s="123">
        <v>9.0442902550623229E-12</v>
      </c>
      <c r="K46" s="123">
        <v>2.4483848909563713E-10</v>
      </c>
      <c r="L46" s="123">
        <v>1.1074020149954939E-10</v>
      </c>
      <c r="M46" s="123">
        <v>0</v>
      </c>
      <c r="N46" s="123">
        <v>0</v>
      </c>
      <c r="O46" s="123">
        <v>0</v>
      </c>
      <c r="P46" s="123">
        <v>0</v>
      </c>
      <c r="Q46" s="123">
        <v>0</v>
      </c>
      <c r="R46" s="121">
        <v>0</v>
      </c>
    </row>
    <row r="47" spans="1:18">
      <c r="A47" s="151" t="s">
        <v>53</v>
      </c>
      <c r="B47" s="122">
        <v>0</v>
      </c>
      <c r="C47" s="122">
        <v>4.2650783471684243E-12</v>
      </c>
      <c r="D47" s="122">
        <v>2.2352343066356793E-10</v>
      </c>
      <c r="E47" s="122">
        <v>3.6279934108833068E-11</v>
      </c>
      <c r="F47" s="122">
        <v>0</v>
      </c>
      <c r="I47" s="123">
        <v>0</v>
      </c>
      <c r="J47" s="123">
        <v>4.2650783471684243E-12</v>
      </c>
      <c r="K47" s="123">
        <v>2.2352343066356793E-10</v>
      </c>
      <c r="L47" s="123">
        <v>3.6279934108833068E-11</v>
      </c>
      <c r="M47" s="123">
        <v>0</v>
      </c>
      <c r="N47" s="123">
        <v>0</v>
      </c>
      <c r="O47" s="123">
        <v>0</v>
      </c>
      <c r="P47" s="123">
        <v>0</v>
      </c>
      <c r="Q47" s="123">
        <v>0</v>
      </c>
      <c r="R47" s="121">
        <v>0</v>
      </c>
    </row>
    <row r="48" spans="1:18">
      <c r="A48" s="151" t="s">
        <v>54</v>
      </c>
      <c r="B48" s="122">
        <v>0</v>
      </c>
      <c r="C48" s="122">
        <v>3.5802529366570237E-12</v>
      </c>
      <c r="D48" s="122">
        <v>3.0855440938510407E-11</v>
      </c>
      <c r="E48" s="122">
        <v>2.153208119519174E-11</v>
      </c>
      <c r="F48" s="122">
        <v>5.4035850662502376E-10</v>
      </c>
      <c r="I48" s="123">
        <v>0</v>
      </c>
      <c r="J48" s="123">
        <v>3.5802529366570237E-12</v>
      </c>
      <c r="K48" s="123">
        <v>3.0855440938510407E-11</v>
      </c>
      <c r="L48" s="123">
        <v>2.153208119519174E-11</v>
      </c>
      <c r="M48" s="123">
        <v>5.4035850662502376E-10</v>
      </c>
      <c r="N48" s="123">
        <v>0</v>
      </c>
      <c r="O48" s="123">
        <v>0</v>
      </c>
      <c r="P48" s="123">
        <v>0</v>
      </c>
      <c r="Q48" s="123">
        <v>0</v>
      </c>
      <c r="R48" s="121">
        <v>0</v>
      </c>
    </row>
    <row r="49" spans="1:18">
      <c r="A49" s="151" t="s">
        <v>55</v>
      </c>
      <c r="B49" s="122">
        <v>0</v>
      </c>
      <c r="C49" s="122">
        <v>4.7600484453122419E-12</v>
      </c>
      <c r="D49" s="122">
        <v>4.1640079281428259E-11</v>
      </c>
      <c r="E49" s="122">
        <v>3.0134227776893654E-11</v>
      </c>
      <c r="F49" s="122">
        <v>0</v>
      </c>
      <c r="I49" s="123">
        <v>0</v>
      </c>
      <c r="J49" s="123">
        <v>4.7600484453122419E-12</v>
      </c>
      <c r="K49" s="123">
        <v>4.1640079281428259E-11</v>
      </c>
      <c r="L49" s="123">
        <v>3.0134227776893654E-11</v>
      </c>
      <c r="M49" s="123">
        <v>0</v>
      </c>
      <c r="N49" s="123">
        <v>0</v>
      </c>
      <c r="O49" s="123">
        <v>0</v>
      </c>
      <c r="P49" s="123">
        <v>0</v>
      </c>
      <c r="Q49" s="123">
        <v>0</v>
      </c>
      <c r="R49" s="121">
        <v>0</v>
      </c>
    </row>
    <row r="50" spans="1:18">
      <c r="A50" s="151" t="s">
        <v>56</v>
      </c>
      <c r="B50" s="122">
        <v>0</v>
      </c>
      <c r="C50" s="122">
        <v>2.9147335856409068E-12</v>
      </c>
      <c r="D50" s="122">
        <v>2.392365955686086E-11</v>
      </c>
      <c r="E50" s="122">
        <v>1.9477295579932866E-11</v>
      </c>
      <c r="F50" s="122">
        <v>0</v>
      </c>
      <c r="I50" s="123">
        <v>0</v>
      </c>
      <c r="J50" s="123">
        <v>2.9147335856409068E-12</v>
      </c>
      <c r="K50" s="123">
        <v>2.392365955686086E-11</v>
      </c>
      <c r="L50" s="123">
        <v>1.9477295579932866E-11</v>
      </c>
      <c r="M50" s="123">
        <v>0</v>
      </c>
      <c r="N50" s="123">
        <v>0</v>
      </c>
      <c r="O50" s="123">
        <v>0</v>
      </c>
      <c r="P50" s="123">
        <v>0</v>
      </c>
      <c r="Q50" s="123">
        <v>0</v>
      </c>
      <c r="R50" s="121">
        <v>0</v>
      </c>
    </row>
    <row r="51" spans="1:18">
      <c r="A51" s="151" t="s">
        <v>57</v>
      </c>
      <c r="B51" s="122">
        <v>0</v>
      </c>
      <c r="C51" s="122">
        <v>3.2405418756662973E-12</v>
      </c>
      <c r="D51" s="122">
        <v>2.9922571180948334E-11</v>
      </c>
      <c r="E51" s="122">
        <v>2.4361271402383435E-11</v>
      </c>
      <c r="F51" s="122">
        <v>0</v>
      </c>
      <c r="I51" s="123">
        <v>0</v>
      </c>
      <c r="J51" s="123">
        <v>3.2405418756662973E-12</v>
      </c>
      <c r="K51" s="123">
        <v>2.9922571180948334E-11</v>
      </c>
      <c r="L51" s="123">
        <v>2.4361271402383435E-11</v>
      </c>
      <c r="M51" s="123">
        <v>0</v>
      </c>
      <c r="N51" s="123">
        <v>0</v>
      </c>
      <c r="O51" s="123">
        <v>0</v>
      </c>
      <c r="P51" s="123">
        <v>0</v>
      </c>
      <c r="Q51" s="123">
        <v>0</v>
      </c>
      <c r="R51" s="121">
        <v>0</v>
      </c>
    </row>
    <row r="52" spans="1:18">
      <c r="A52" s="151" t="s">
        <v>58</v>
      </c>
      <c r="B52" s="122">
        <v>0</v>
      </c>
      <c r="C52" s="122">
        <v>4.3425003360743251E-12</v>
      </c>
      <c r="D52" s="122">
        <v>3.8612748414602885E-11</v>
      </c>
      <c r="E52" s="122">
        <v>2.6599966494418473E-11</v>
      </c>
      <c r="F52" s="122">
        <v>0</v>
      </c>
      <c r="I52" s="123">
        <v>0</v>
      </c>
      <c r="J52" s="123">
        <v>4.3425003360743251E-12</v>
      </c>
      <c r="K52" s="123">
        <v>3.8612748414602885E-11</v>
      </c>
      <c r="L52" s="123">
        <v>2.6599966494418473E-11</v>
      </c>
      <c r="M52" s="123">
        <v>0</v>
      </c>
      <c r="N52" s="123">
        <v>0</v>
      </c>
      <c r="O52" s="123">
        <v>0</v>
      </c>
      <c r="P52" s="123">
        <v>0</v>
      </c>
      <c r="Q52" s="123">
        <v>0</v>
      </c>
      <c r="R52" s="121">
        <v>0</v>
      </c>
    </row>
    <row r="53" spans="1:18">
      <c r="A53" s="151" t="s">
        <v>59</v>
      </c>
      <c r="B53" s="122">
        <v>0</v>
      </c>
      <c r="C53" s="122">
        <v>5.8466586294276842E-12</v>
      </c>
      <c r="D53" s="122">
        <v>4.7988423808158962E-11</v>
      </c>
      <c r="E53" s="122">
        <v>3.2557892209351587E-11</v>
      </c>
      <c r="F53" s="122">
        <v>0</v>
      </c>
      <c r="I53" s="123">
        <v>0</v>
      </c>
      <c r="J53" s="123">
        <v>5.8466586294276842E-12</v>
      </c>
      <c r="K53" s="123">
        <v>4.7988423808158962E-11</v>
      </c>
      <c r="L53" s="123">
        <v>3.2557892209351587E-11</v>
      </c>
      <c r="M53" s="123">
        <v>0</v>
      </c>
      <c r="N53" s="123">
        <v>0</v>
      </c>
      <c r="O53" s="123">
        <v>0</v>
      </c>
      <c r="P53" s="123">
        <v>0</v>
      </c>
      <c r="Q53" s="123">
        <v>0</v>
      </c>
      <c r="R53" s="121">
        <v>0</v>
      </c>
    </row>
    <row r="54" spans="1:18">
      <c r="A54" s="151" t="s">
        <v>60</v>
      </c>
      <c r="B54" s="122">
        <v>0</v>
      </c>
      <c r="C54" s="122">
        <v>1.7024228483813634E-11</v>
      </c>
      <c r="D54" s="122">
        <v>1.571986131186472E-10</v>
      </c>
      <c r="E54" s="122">
        <v>8.5321502066193032E-11</v>
      </c>
      <c r="F54" s="122">
        <v>0</v>
      </c>
      <c r="I54" s="123">
        <v>0</v>
      </c>
      <c r="J54" s="123">
        <v>1.7024228483813634E-11</v>
      </c>
      <c r="K54" s="123">
        <v>1.571986131186472E-10</v>
      </c>
      <c r="L54" s="123">
        <v>8.5321502066193032E-11</v>
      </c>
      <c r="M54" s="123">
        <v>0</v>
      </c>
      <c r="N54" s="123">
        <v>0</v>
      </c>
      <c r="O54" s="123">
        <v>0</v>
      </c>
      <c r="P54" s="123">
        <v>0</v>
      </c>
      <c r="Q54" s="123">
        <v>0</v>
      </c>
      <c r="R54" s="121">
        <v>0</v>
      </c>
    </row>
    <row r="55" spans="1:18">
      <c r="A55" s="151" t="s">
        <v>61</v>
      </c>
      <c r="B55" s="122">
        <v>0</v>
      </c>
      <c r="C55" s="122">
        <v>4.8715625000592554E-13</v>
      </c>
      <c r="D55" s="122">
        <v>2.9988744941099206E-12</v>
      </c>
      <c r="E55" s="122">
        <v>4.8830292698384164E-12</v>
      </c>
      <c r="F55" s="122">
        <v>0</v>
      </c>
      <c r="I55" s="123">
        <v>0</v>
      </c>
      <c r="J55" s="123">
        <v>4.8715625000592554E-13</v>
      </c>
      <c r="K55" s="123">
        <v>2.9988744941099206E-12</v>
      </c>
      <c r="L55" s="123">
        <v>4.8830292698384164E-12</v>
      </c>
      <c r="M55" s="123">
        <v>0</v>
      </c>
      <c r="N55" s="123">
        <v>0</v>
      </c>
      <c r="O55" s="123">
        <v>0</v>
      </c>
      <c r="P55" s="123">
        <v>0</v>
      </c>
      <c r="Q55" s="123">
        <v>0</v>
      </c>
      <c r="R55" s="121">
        <v>0</v>
      </c>
    </row>
    <row r="56" spans="1:18">
      <c r="A56" s="151" t="s">
        <v>62</v>
      </c>
      <c r="B56" s="122">
        <v>0</v>
      </c>
      <c r="C56" s="122">
        <v>0</v>
      </c>
      <c r="D56" s="122">
        <v>0</v>
      </c>
      <c r="E56" s="122">
        <v>0</v>
      </c>
      <c r="F56" s="122">
        <v>0</v>
      </c>
      <c r="I56" s="123">
        <v>0</v>
      </c>
      <c r="J56" s="123">
        <v>0</v>
      </c>
      <c r="K56" s="123">
        <v>0</v>
      </c>
      <c r="L56" s="123">
        <v>0</v>
      </c>
      <c r="M56" s="123">
        <v>0</v>
      </c>
      <c r="N56" s="123">
        <v>0</v>
      </c>
      <c r="O56" s="123">
        <v>0</v>
      </c>
      <c r="P56" s="123">
        <v>0</v>
      </c>
      <c r="Q56" s="123">
        <v>0</v>
      </c>
      <c r="R56" s="121">
        <v>0</v>
      </c>
    </row>
    <row r="57" spans="1:18">
      <c r="A57" s="151" t="s">
        <v>63</v>
      </c>
      <c r="B57" s="122">
        <v>0</v>
      </c>
      <c r="C57" s="122">
        <v>4.8656931476495455E-12</v>
      </c>
      <c r="D57" s="122">
        <v>0</v>
      </c>
      <c r="E57" s="122">
        <v>3.7516508477257159E-12</v>
      </c>
      <c r="F57" s="122">
        <v>0</v>
      </c>
      <c r="I57" s="123">
        <v>0</v>
      </c>
      <c r="J57" s="123">
        <v>4.8656931476495455E-12</v>
      </c>
      <c r="K57" s="123">
        <v>0</v>
      </c>
      <c r="L57" s="123">
        <v>3.7516508477257159E-12</v>
      </c>
      <c r="M57" s="123">
        <v>0</v>
      </c>
      <c r="N57" s="123">
        <v>0</v>
      </c>
      <c r="O57" s="123">
        <v>0</v>
      </c>
      <c r="P57" s="123">
        <v>0</v>
      </c>
      <c r="Q57" s="123">
        <v>0</v>
      </c>
      <c r="R57" s="121">
        <v>0</v>
      </c>
    </row>
    <row r="58" spans="1:18">
      <c r="A58" s="151" t="s">
        <v>64</v>
      </c>
      <c r="B58" s="122">
        <v>0</v>
      </c>
      <c r="C58" s="122">
        <v>2.0587214847319233E-12</v>
      </c>
      <c r="D58" s="122">
        <v>1.9009857774472488E-11</v>
      </c>
      <c r="E58" s="122">
        <v>1.5476755047690919E-11</v>
      </c>
      <c r="F58" s="122">
        <v>0</v>
      </c>
      <c r="I58" s="123">
        <v>0</v>
      </c>
      <c r="J58" s="123">
        <v>2.0587214847319233E-12</v>
      </c>
      <c r="K58" s="123">
        <v>1.9009857774472488E-11</v>
      </c>
      <c r="L58" s="123">
        <v>1.5476755047690919E-11</v>
      </c>
      <c r="M58" s="123">
        <v>0</v>
      </c>
      <c r="N58" s="123">
        <v>0</v>
      </c>
      <c r="O58" s="123">
        <v>0</v>
      </c>
      <c r="P58" s="123">
        <v>0</v>
      </c>
      <c r="Q58" s="123">
        <v>0</v>
      </c>
      <c r="R58" s="121">
        <v>0</v>
      </c>
    </row>
    <row r="59" spans="1:18">
      <c r="A59" s="151" t="s">
        <v>65</v>
      </c>
      <c r="B59" s="122">
        <v>0</v>
      </c>
      <c r="C59" s="122">
        <v>0</v>
      </c>
      <c r="D59" s="122">
        <v>0</v>
      </c>
      <c r="E59" s="122">
        <v>8.6619784551270631E-12</v>
      </c>
      <c r="F59" s="122">
        <v>0</v>
      </c>
      <c r="I59" s="123">
        <v>0</v>
      </c>
      <c r="J59" s="123">
        <v>0</v>
      </c>
      <c r="K59" s="123">
        <v>0</v>
      </c>
      <c r="L59" s="123">
        <v>8.6619784551270631E-12</v>
      </c>
      <c r="M59" s="123">
        <v>0</v>
      </c>
      <c r="N59" s="123">
        <v>0</v>
      </c>
      <c r="O59" s="123">
        <v>0</v>
      </c>
      <c r="P59" s="123">
        <v>0</v>
      </c>
      <c r="Q59" s="123">
        <v>0</v>
      </c>
      <c r="R59" s="121">
        <v>0</v>
      </c>
    </row>
    <row r="60" spans="1:18">
      <c r="A60" s="151" t="s">
        <v>66</v>
      </c>
      <c r="B60" s="122">
        <v>0</v>
      </c>
      <c r="C60" s="122">
        <v>2.2199864292528389E-12</v>
      </c>
      <c r="D60" s="122">
        <v>1.7082457322151562E-11</v>
      </c>
      <c r="E60" s="122">
        <v>1.6689089043639225E-11</v>
      </c>
      <c r="F60" s="122">
        <v>0</v>
      </c>
      <c r="I60" s="123">
        <v>0</v>
      </c>
      <c r="J60" s="123">
        <v>2.2199864292528389E-12</v>
      </c>
      <c r="K60" s="123">
        <v>1.7082457322151562E-11</v>
      </c>
      <c r="L60" s="123">
        <v>1.6689089043639225E-11</v>
      </c>
      <c r="M60" s="123">
        <v>0</v>
      </c>
      <c r="N60" s="123">
        <v>0</v>
      </c>
      <c r="O60" s="123">
        <v>0</v>
      </c>
      <c r="P60" s="123">
        <v>0</v>
      </c>
      <c r="Q60" s="123">
        <v>0</v>
      </c>
      <c r="R60" s="121">
        <v>0</v>
      </c>
    </row>
    <row r="61" spans="1:18">
      <c r="A61" s="151" t="s">
        <v>67</v>
      </c>
      <c r="B61" s="122">
        <v>0</v>
      </c>
      <c r="C61" s="122">
        <v>1.5144469922059213E-12</v>
      </c>
      <c r="D61" s="122">
        <v>1.2430334778085621E-11</v>
      </c>
      <c r="E61" s="122">
        <v>1.5180117242610176E-11</v>
      </c>
      <c r="F61" s="122">
        <v>0</v>
      </c>
      <c r="I61" s="123">
        <v>0</v>
      </c>
      <c r="J61" s="123">
        <v>1.5144469922059213E-12</v>
      </c>
      <c r="K61" s="123">
        <v>1.2430334778085621E-11</v>
      </c>
      <c r="L61" s="123">
        <v>1.5180117242610176E-11</v>
      </c>
      <c r="M61" s="123">
        <v>0</v>
      </c>
      <c r="N61" s="123">
        <v>0</v>
      </c>
      <c r="O61" s="123">
        <v>0</v>
      </c>
      <c r="P61" s="123">
        <v>0</v>
      </c>
      <c r="Q61" s="123">
        <v>0</v>
      </c>
      <c r="R61" s="121">
        <v>0</v>
      </c>
    </row>
    <row r="62" spans="1:18">
      <c r="A62" s="151" t="s">
        <v>68</v>
      </c>
      <c r="B62" s="122">
        <v>0</v>
      </c>
      <c r="C62" s="122">
        <v>7.838414451788249E-13</v>
      </c>
      <c r="D62" s="122">
        <v>8.0420539862533669E-12</v>
      </c>
      <c r="E62" s="122">
        <v>1.047581953339499E-11</v>
      </c>
      <c r="F62" s="122">
        <v>4.5853954953309839E-12</v>
      </c>
      <c r="I62" s="123">
        <v>0</v>
      </c>
      <c r="J62" s="123">
        <v>7.838414451788249E-13</v>
      </c>
      <c r="K62" s="123">
        <v>8.0420539862533669E-12</v>
      </c>
      <c r="L62" s="123">
        <v>1.047581953339499E-11</v>
      </c>
      <c r="M62" s="123">
        <v>4.5853954953309839E-12</v>
      </c>
      <c r="N62" s="123">
        <v>0</v>
      </c>
      <c r="O62" s="123">
        <v>0</v>
      </c>
      <c r="P62" s="123">
        <v>0</v>
      </c>
      <c r="Q62" s="123">
        <v>0</v>
      </c>
      <c r="R62" s="121">
        <v>0</v>
      </c>
    </row>
    <row r="63" spans="1:18">
      <c r="A63" s="151" t="s">
        <v>69</v>
      </c>
      <c r="B63" s="122">
        <v>0</v>
      </c>
      <c r="C63" s="122">
        <v>1.3918181933390007E-8</v>
      </c>
      <c r="D63" s="122">
        <v>8.9772583310422714E-9</v>
      </c>
      <c r="E63" s="122">
        <v>3.9786654067950208E-10</v>
      </c>
      <c r="F63" s="122">
        <v>7.2022022273783971E-13</v>
      </c>
      <c r="I63" s="123">
        <v>0</v>
      </c>
      <c r="J63" s="123">
        <v>1.3918181933390007E-8</v>
      </c>
      <c r="K63" s="123">
        <v>8.9772583310422714E-9</v>
      </c>
      <c r="L63" s="123">
        <v>3.9786654067950208E-10</v>
      </c>
      <c r="M63" s="123">
        <v>7.2022022273783971E-13</v>
      </c>
      <c r="N63" s="123">
        <v>0</v>
      </c>
      <c r="O63" s="123">
        <v>0</v>
      </c>
      <c r="P63" s="123">
        <v>0</v>
      </c>
      <c r="Q63" s="123">
        <v>0</v>
      </c>
      <c r="R63" s="121">
        <v>0</v>
      </c>
    </row>
    <row r="64" spans="1:18">
      <c r="A64" s="151" t="s">
        <v>70</v>
      </c>
      <c r="B64" s="122">
        <v>0</v>
      </c>
      <c r="C64" s="122">
        <v>1.3262672688515472E-8</v>
      </c>
      <c r="D64" s="122">
        <v>8.7583540791269312E-9</v>
      </c>
      <c r="E64" s="122">
        <v>3.8988153906824927E-10</v>
      </c>
      <c r="F64" s="122">
        <v>8.3179532281771817E-12</v>
      </c>
      <c r="I64" s="123">
        <v>0</v>
      </c>
      <c r="J64" s="123">
        <v>1.3262672688515472E-8</v>
      </c>
      <c r="K64" s="123">
        <v>8.7583540791269312E-9</v>
      </c>
      <c r="L64" s="123">
        <v>3.8988153906824927E-10</v>
      </c>
      <c r="M64" s="123">
        <v>8.3179532281771817E-12</v>
      </c>
      <c r="N64" s="123">
        <v>0</v>
      </c>
      <c r="O64" s="123">
        <v>0</v>
      </c>
      <c r="P64" s="123">
        <v>0</v>
      </c>
      <c r="Q64" s="123">
        <v>0</v>
      </c>
      <c r="R64" s="121">
        <v>0</v>
      </c>
    </row>
    <row r="65" spans="1:18">
      <c r="A65" s="151" t="s">
        <v>71</v>
      </c>
      <c r="B65" s="122">
        <v>9.9009900990099013E-11</v>
      </c>
      <c r="C65" s="122">
        <v>1.9224309718798663E-9</v>
      </c>
      <c r="D65" s="122">
        <v>4.0030154581613059E-9</v>
      </c>
      <c r="E65" s="122">
        <v>2.3547300874419014E-10</v>
      </c>
      <c r="F65" s="122">
        <v>5.0237143259287924E-12</v>
      </c>
      <c r="I65" s="123">
        <v>9.9009900990099013E-11</v>
      </c>
      <c r="J65" s="123">
        <v>1.9224309718798663E-9</v>
      </c>
      <c r="K65" s="123">
        <v>4.0030154581613059E-9</v>
      </c>
      <c r="L65" s="123">
        <v>2.3547300874419014E-10</v>
      </c>
      <c r="M65" s="123">
        <v>5.0237143259287924E-12</v>
      </c>
      <c r="N65" s="123">
        <v>0</v>
      </c>
      <c r="O65" s="123">
        <v>0</v>
      </c>
      <c r="P65" s="123">
        <v>0</v>
      </c>
      <c r="Q65" s="123">
        <v>0</v>
      </c>
      <c r="R65" s="121">
        <v>0</v>
      </c>
    </row>
    <row r="66" spans="1:18">
      <c r="A66" s="151" t="s">
        <v>72</v>
      </c>
      <c r="B66" s="122">
        <v>0</v>
      </c>
      <c r="C66" s="122">
        <v>4.3566806750002408E-9</v>
      </c>
      <c r="D66" s="122">
        <v>2.8910050305327696E-9</v>
      </c>
      <c r="E66" s="122">
        <v>3.6152455167748792E-9</v>
      </c>
      <c r="F66" s="122">
        <v>8.7576292887820164E-13</v>
      </c>
      <c r="I66" s="123">
        <v>0</v>
      </c>
      <c r="J66" s="123">
        <v>4.3566806750002408E-9</v>
      </c>
      <c r="K66" s="123">
        <v>2.8910050305327696E-9</v>
      </c>
      <c r="L66" s="123">
        <v>3.6152455167748792E-9</v>
      </c>
      <c r="M66" s="123">
        <v>8.7576292887820164E-13</v>
      </c>
      <c r="N66" s="123">
        <v>0</v>
      </c>
      <c r="O66" s="123">
        <v>0</v>
      </c>
      <c r="P66" s="123">
        <v>0</v>
      </c>
      <c r="Q66" s="123">
        <v>0</v>
      </c>
      <c r="R66" s="121">
        <v>0</v>
      </c>
    </row>
    <row r="67" spans="1:18">
      <c r="A67" s="151" t="s">
        <v>73</v>
      </c>
      <c r="B67" s="122">
        <v>0</v>
      </c>
      <c r="C67" s="122">
        <v>0</v>
      </c>
      <c r="D67" s="122">
        <v>0</v>
      </c>
      <c r="E67" s="122">
        <v>0</v>
      </c>
      <c r="F67" s="122">
        <v>2.0346672558147694E-12</v>
      </c>
      <c r="I67" s="123">
        <v>0</v>
      </c>
      <c r="J67" s="123">
        <v>0</v>
      </c>
      <c r="K67" s="123">
        <v>0</v>
      </c>
      <c r="L67" s="123">
        <v>0</v>
      </c>
      <c r="M67" s="123">
        <v>2.0346672558147694E-12</v>
      </c>
      <c r="N67" s="123">
        <v>0</v>
      </c>
      <c r="O67" s="123">
        <v>0</v>
      </c>
      <c r="P67" s="123">
        <v>0</v>
      </c>
      <c r="Q67" s="123">
        <v>0</v>
      </c>
      <c r="R67" s="121">
        <v>0</v>
      </c>
    </row>
    <row r="68" spans="1:18">
      <c r="A68" s="151" t="s">
        <v>74</v>
      </c>
      <c r="B68" s="122">
        <v>0</v>
      </c>
      <c r="C68" s="122">
        <v>1.3457433184136296E-9</v>
      </c>
      <c r="D68" s="122">
        <v>7.1305919095995037E-10</v>
      </c>
      <c r="E68" s="122">
        <v>3.5322044196659364E-11</v>
      </c>
      <c r="F68" s="122">
        <v>1.3187658139540172E-12</v>
      </c>
      <c r="I68" s="123">
        <v>0</v>
      </c>
      <c r="J68" s="123">
        <v>1.3457433184136296E-9</v>
      </c>
      <c r="K68" s="123">
        <v>7.1305919095995037E-10</v>
      </c>
      <c r="L68" s="123">
        <v>3.5322044196659364E-11</v>
      </c>
      <c r="M68" s="123">
        <v>1.3187658139540172E-12</v>
      </c>
      <c r="N68" s="123">
        <v>0</v>
      </c>
      <c r="O68" s="123">
        <v>0</v>
      </c>
      <c r="P68" s="123">
        <v>0</v>
      </c>
      <c r="Q68" s="123">
        <v>0</v>
      </c>
      <c r="R68" s="121">
        <v>0</v>
      </c>
    </row>
    <row r="69" spans="1:18">
      <c r="A69" s="151" t="s">
        <v>75</v>
      </c>
      <c r="B69" s="122">
        <v>0</v>
      </c>
      <c r="C69" s="122">
        <v>8.1861999578698432E-12</v>
      </c>
      <c r="D69" s="122">
        <v>7.5589873650520662E-11</v>
      </c>
      <c r="E69" s="122">
        <v>8.205468779789285E-11</v>
      </c>
      <c r="F69" s="122">
        <v>0</v>
      </c>
      <c r="I69" s="123">
        <v>0</v>
      </c>
      <c r="J69" s="123">
        <v>8.1861999578698432E-12</v>
      </c>
      <c r="K69" s="123">
        <v>7.5589873650520662E-11</v>
      </c>
      <c r="L69" s="123">
        <v>8.205468779789285E-11</v>
      </c>
      <c r="M69" s="123">
        <v>0</v>
      </c>
      <c r="N69" s="123">
        <v>0</v>
      </c>
      <c r="O69" s="123">
        <v>0</v>
      </c>
      <c r="P69" s="123">
        <v>0</v>
      </c>
      <c r="Q69" s="123">
        <v>0</v>
      </c>
      <c r="R69" s="121">
        <v>0</v>
      </c>
    </row>
    <row r="70" spans="1:18">
      <c r="A70" s="151" t="s">
        <v>76</v>
      </c>
      <c r="B70" s="122">
        <v>1.3917903563005434E-10</v>
      </c>
      <c r="C70" s="122">
        <v>2.1740837734766892E-11</v>
      </c>
      <c r="D70" s="122">
        <v>1.9061198517782194E-10</v>
      </c>
      <c r="E70" s="122">
        <v>1.2546915828584813E-10</v>
      </c>
      <c r="F70" s="122">
        <v>2.5561325235209615E-10</v>
      </c>
      <c r="I70" s="123">
        <v>1.3917903563005434E-10</v>
      </c>
      <c r="J70" s="123">
        <v>2.1740837734766892E-11</v>
      </c>
      <c r="K70" s="123">
        <v>1.9061198517782194E-10</v>
      </c>
      <c r="L70" s="123">
        <v>1.2546915828584813E-10</v>
      </c>
      <c r="M70" s="123">
        <v>2.5561325235209615E-10</v>
      </c>
      <c r="N70" s="123">
        <v>0</v>
      </c>
      <c r="O70" s="123">
        <v>0</v>
      </c>
      <c r="P70" s="123">
        <v>0</v>
      </c>
      <c r="Q70" s="123">
        <v>0</v>
      </c>
      <c r="R70" s="121">
        <v>0</v>
      </c>
    </row>
    <row r="71" spans="1:18">
      <c r="A71" s="151" t="s">
        <v>77</v>
      </c>
      <c r="B71" s="122">
        <v>0</v>
      </c>
      <c r="C71" s="122">
        <v>2.0587214847319233E-12</v>
      </c>
      <c r="D71" s="122">
        <v>1.9009857774472488E-11</v>
      </c>
      <c r="E71" s="122">
        <v>1.0317836698460613E-11</v>
      </c>
      <c r="F71" s="122">
        <v>0</v>
      </c>
      <c r="I71" s="123">
        <v>0</v>
      </c>
      <c r="J71" s="123">
        <v>2.0587214847319233E-12</v>
      </c>
      <c r="K71" s="123">
        <v>1.9009857774472488E-11</v>
      </c>
      <c r="L71" s="123">
        <v>1.0317836698460613E-11</v>
      </c>
      <c r="M71" s="123">
        <v>0</v>
      </c>
      <c r="N71" s="123">
        <v>0</v>
      </c>
      <c r="O71" s="123">
        <v>0</v>
      </c>
      <c r="P71" s="123">
        <v>0</v>
      </c>
      <c r="Q71" s="123">
        <v>0</v>
      </c>
      <c r="R71" s="121">
        <v>0</v>
      </c>
    </row>
    <row r="72" spans="1:18">
      <c r="A72" s="151" t="s">
        <v>78</v>
      </c>
      <c r="B72" s="122">
        <v>0</v>
      </c>
      <c r="C72" s="122">
        <v>1.6862318632772956E-12</v>
      </c>
      <c r="D72" s="122">
        <v>1.0380237810509913E-11</v>
      </c>
      <c r="E72" s="122">
        <v>8.4510047279666959E-12</v>
      </c>
      <c r="F72" s="122">
        <v>0</v>
      </c>
      <c r="I72" s="123">
        <v>0</v>
      </c>
      <c r="J72" s="123">
        <v>1.6862318632772956E-12</v>
      </c>
      <c r="K72" s="123">
        <v>1.0380237810509913E-11</v>
      </c>
      <c r="L72" s="123">
        <v>8.4510047279666959E-12</v>
      </c>
      <c r="M72" s="123">
        <v>0</v>
      </c>
      <c r="N72" s="123">
        <v>0</v>
      </c>
      <c r="O72" s="123">
        <v>0</v>
      </c>
      <c r="P72" s="123">
        <v>0</v>
      </c>
      <c r="Q72" s="123">
        <v>0</v>
      </c>
      <c r="R72" s="121">
        <v>0</v>
      </c>
    </row>
    <row r="73" spans="1:18">
      <c r="A73" s="151" t="s">
        <v>79</v>
      </c>
      <c r="B73" s="122">
        <v>0</v>
      </c>
      <c r="C73" s="122">
        <v>3.5534758579402755E-13</v>
      </c>
      <c r="D73" s="122">
        <v>3.2812146356583249E-12</v>
      </c>
      <c r="E73" s="122">
        <v>1.7809200460607336E-12</v>
      </c>
      <c r="F73" s="122">
        <v>0</v>
      </c>
      <c r="I73" s="123">
        <v>0</v>
      </c>
      <c r="J73" s="123">
        <v>3.5534758579402755E-13</v>
      </c>
      <c r="K73" s="123">
        <v>3.2812146356583249E-12</v>
      </c>
      <c r="L73" s="123">
        <v>1.7809200460607336E-12</v>
      </c>
      <c r="M73" s="123">
        <v>0</v>
      </c>
      <c r="N73" s="123">
        <v>0</v>
      </c>
      <c r="O73" s="123">
        <v>0</v>
      </c>
      <c r="P73" s="123">
        <v>0</v>
      </c>
      <c r="Q73" s="123">
        <v>0</v>
      </c>
      <c r="R73" s="121">
        <v>0</v>
      </c>
    </row>
    <row r="74" spans="1:18">
      <c r="A74" s="151" t="s">
        <v>80</v>
      </c>
      <c r="B74" s="122">
        <v>0</v>
      </c>
      <c r="C74" s="122">
        <v>0</v>
      </c>
      <c r="D74" s="122">
        <v>0</v>
      </c>
      <c r="E74" s="122">
        <v>0</v>
      </c>
      <c r="F74" s="122">
        <v>0</v>
      </c>
      <c r="I74" s="123">
        <v>0</v>
      </c>
      <c r="J74" s="123">
        <v>0</v>
      </c>
      <c r="K74" s="123">
        <v>0</v>
      </c>
      <c r="L74" s="123">
        <v>0</v>
      </c>
      <c r="M74" s="123">
        <v>0</v>
      </c>
      <c r="N74" s="123">
        <v>0</v>
      </c>
      <c r="O74" s="123">
        <v>0</v>
      </c>
      <c r="P74" s="123">
        <v>0</v>
      </c>
      <c r="Q74" s="123">
        <v>0</v>
      </c>
      <c r="R74" s="121">
        <v>0</v>
      </c>
    </row>
    <row r="75" spans="1:18">
      <c r="A75" s="151" t="s">
        <v>81</v>
      </c>
      <c r="B75" s="122">
        <v>0</v>
      </c>
      <c r="C75" s="122">
        <v>1.0932661918108075E-13</v>
      </c>
      <c r="D75" s="122">
        <v>6.7300134153143589E-13</v>
      </c>
      <c r="E75" s="122">
        <v>1.0958395410655245E-12</v>
      </c>
      <c r="F75" s="122">
        <v>0</v>
      </c>
      <c r="I75" s="123">
        <v>0</v>
      </c>
      <c r="J75" s="123">
        <v>1.0932661918108075E-13</v>
      </c>
      <c r="K75" s="123">
        <v>6.7300134153143589E-13</v>
      </c>
      <c r="L75" s="123">
        <v>1.0958395410655245E-12</v>
      </c>
      <c r="M75" s="123">
        <v>0</v>
      </c>
      <c r="N75" s="123">
        <v>0</v>
      </c>
      <c r="O75" s="123">
        <v>0</v>
      </c>
      <c r="P75" s="123">
        <v>0</v>
      </c>
      <c r="Q75" s="123">
        <v>0</v>
      </c>
      <c r="R75" s="121">
        <v>0</v>
      </c>
    </row>
    <row r="76" spans="1:18">
      <c r="A76" s="151" t="s">
        <v>82</v>
      </c>
      <c r="B76" s="122">
        <v>0</v>
      </c>
      <c r="C76" s="122">
        <v>0</v>
      </c>
      <c r="D76" s="122">
        <v>0</v>
      </c>
      <c r="E76" s="122">
        <v>0</v>
      </c>
      <c r="F76" s="122">
        <v>0</v>
      </c>
      <c r="I76" s="123">
        <v>0</v>
      </c>
      <c r="J76" s="123">
        <v>0</v>
      </c>
      <c r="K76" s="123">
        <v>0</v>
      </c>
      <c r="L76" s="123">
        <v>0</v>
      </c>
      <c r="M76" s="123">
        <v>0</v>
      </c>
      <c r="N76" s="123">
        <v>0</v>
      </c>
      <c r="O76" s="123">
        <v>0</v>
      </c>
      <c r="P76" s="123">
        <v>0</v>
      </c>
      <c r="Q76" s="123">
        <v>0</v>
      </c>
      <c r="R76" s="121">
        <v>0</v>
      </c>
    </row>
    <row r="77" spans="1:18">
      <c r="A77" s="151" t="s">
        <v>83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I77" s="123">
        <v>0</v>
      </c>
      <c r="J77" s="123">
        <v>0</v>
      </c>
      <c r="K77" s="123">
        <v>0</v>
      </c>
      <c r="L77" s="123">
        <v>0</v>
      </c>
      <c r="M77" s="123">
        <v>0</v>
      </c>
      <c r="N77" s="123">
        <v>0</v>
      </c>
      <c r="O77" s="123">
        <v>0</v>
      </c>
      <c r="P77" s="123">
        <v>0</v>
      </c>
      <c r="Q77" s="123">
        <v>0</v>
      </c>
      <c r="R77" s="121">
        <v>0</v>
      </c>
    </row>
    <row r="78" spans="1:18">
      <c r="A78" s="151" t="s">
        <v>84</v>
      </c>
      <c r="B78" s="122">
        <v>0</v>
      </c>
      <c r="C78" s="122">
        <v>0</v>
      </c>
      <c r="D78" s="122">
        <v>0</v>
      </c>
      <c r="E78" s="122">
        <v>0</v>
      </c>
      <c r="F78" s="122">
        <v>0</v>
      </c>
      <c r="I78" s="123">
        <v>0</v>
      </c>
      <c r="J78" s="123">
        <v>0</v>
      </c>
      <c r="K78" s="123">
        <v>0</v>
      </c>
      <c r="L78" s="123">
        <v>0</v>
      </c>
      <c r="M78" s="123">
        <v>0</v>
      </c>
      <c r="N78" s="123">
        <v>0</v>
      </c>
      <c r="O78" s="123">
        <v>0</v>
      </c>
      <c r="P78" s="123">
        <v>0</v>
      </c>
      <c r="Q78" s="123">
        <v>0</v>
      </c>
      <c r="R78" s="121">
        <v>0</v>
      </c>
    </row>
    <row r="79" spans="1:18">
      <c r="A79" s="151" t="s">
        <v>85</v>
      </c>
      <c r="B79" s="122">
        <v>0</v>
      </c>
      <c r="C79" s="122">
        <v>3.6769577959476083E-13</v>
      </c>
      <c r="D79" s="122">
        <v>4.5269807993028061E-12</v>
      </c>
      <c r="E79" s="122">
        <v>0</v>
      </c>
      <c r="F79" s="122">
        <v>0</v>
      </c>
      <c r="I79" s="123">
        <v>0</v>
      </c>
      <c r="J79" s="123">
        <v>3.6769577959476083E-13</v>
      </c>
      <c r="K79" s="123">
        <v>4.5269807993028061E-12</v>
      </c>
      <c r="L79" s="123">
        <v>0</v>
      </c>
      <c r="M79" s="123">
        <v>0</v>
      </c>
      <c r="N79" s="123">
        <v>0</v>
      </c>
      <c r="O79" s="123">
        <v>0</v>
      </c>
      <c r="P79" s="123">
        <v>0</v>
      </c>
      <c r="Q79" s="123">
        <v>0</v>
      </c>
      <c r="R79" s="121">
        <v>0</v>
      </c>
    </row>
    <row r="80" spans="1:18">
      <c r="A80" s="151" t="s">
        <v>86</v>
      </c>
      <c r="B80" s="122">
        <v>0</v>
      </c>
      <c r="C80" s="122">
        <v>2.1230565311297961E-12</v>
      </c>
      <c r="D80" s="122">
        <v>1.9603915829924752E-11</v>
      </c>
      <c r="E80" s="122">
        <v>1.0640269095287507E-11</v>
      </c>
      <c r="F80" s="122">
        <v>0</v>
      </c>
      <c r="I80" s="123">
        <v>0</v>
      </c>
      <c r="J80" s="123">
        <v>2.1230565311297961E-12</v>
      </c>
      <c r="K80" s="123">
        <v>1.9603915829924752E-11</v>
      </c>
      <c r="L80" s="123">
        <v>1.0640269095287507E-11</v>
      </c>
      <c r="M80" s="123">
        <v>0</v>
      </c>
      <c r="N80" s="123">
        <v>0</v>
      </c>
      <c r="O80" s="123">
        <v>0</v>
      </c>
      <c r="P80" s="123">
        <v>0</v>
      </c>
      <c r="Q80" s="123">
        <v>0</v>
      </c>
      <c r="R80" s="121">
        <v>0</v>
      </c>
    </row>
    <row r="81" spans="1:18">
      <c r="A81" s="151" t="s">
        <v>87</v>
      </c>
      <c r="B81" s="122">
        <v>4.8765185262289792E-11</v>
      </c>
      <c r="C81" s="122">
        <v>0</v>
      </c>
      <c r="D81" s="122">
        <v>0</v>
      </c>
      <c r="E81" s="122">
        <v>0</v>
      </c>
      <c r="F81" s="122">
        <v>5.0146594537069888E-10</v>
      </c>
      <c r="I81" s="123">
        <v>4.8765185262289792E-11</v>
      </c>
      <c r="J81" s="123">
        <v>0</v>
      </c>
      <c r="K81" s="123">
        <v>0</v>
      </c>
      <c r="L81" s="123">
        <v>0</v>
      </c>
      <c r="M81" s="123">
        <v>5.0146594537069888E-10</v>
      </c>
      <c r="N81" s="123">
        <v>0</v>
      </c>
      <c r="O81" s="123">
        <v>0</v>
      </c>
      <c r="P81" s="123">
        <v>0</v>
      </c>
      <c r="Q81" s="123">
        <v>0</v>
      </c>
      <c r="R81" s="121">
        <v>0</v>
      </c>
    </row>
    <row r="82" spans="1:18">
      <c r="A82" s="151" t="s">
        <v>88</v>
      </c>
      <c r="B82" s="122">
        <v>0</v>
      </c>
      <c r="C82" s="122">
        <v>1.6143339024180372E-13</v>
      </c>
      <c r="D82" s="122">
        <v>9.9376427273169531E-13</v>
      </c>
      <c r="E82" s="122">
        <v>0</v>
      </c>
      <c r="F82" s="122">
        <v>0</v>
      </c>
      <c r="I82" s="123">
        <v>0</v>
      </c>
      <c r="J82" s="123">
        <v>1.6143339024180372E-13</v>
      </c>
      <c r="K82" s="123">
        <v>9.9376427273169531E-13</v>
      </c>
      <c r="L82" s="123">
        <v>0</v>
      </c>
      <c r="M82" s="123">
        <v>0</v>
      </c>
      <c r="N82" s="123">
        <v>0</v>
      </c>
      <c r="O82" s="123">
        <v>0</v>
      </c>
      <c r="P82" s="123">
        <v>0</v>
      </c>
      <c r="Q82" s="123">
        <v>0</v>
      </c>
      <c r="R82" s="121">
        <v>0</v>
      </c>
    </row>
    <row r="83" spans="1:18">
      <c r="A83" s="151" t="s">
        <v>89</v>
      </c>
      <c r="B83" s="122">
        <v>0</v>
      </c>
      <c r="C83" s="122">
        <v>3.0166388889255821E-12</v>
      </c>
      <c r="D83" s="122">
        <v>2.7855091939687665E-11</v>
      </c>
      <c r="E83" s="122">
        <v>1.5118697533878794E-11</v>
      </c>
      <c r="F83" s="122">
        <v>0</v>
      </c>
      <c r="I83" s="123">
        <v>0</v>
      </c>
      <c r="J83" s="123">
        <v>3.0166388889255821E-12</v>
      </c>
      <c r="K83" s="123">
        <v>2.7855091939687665E-11</v>
      </c>
      <c r="L83" s="123">
        <v>1.5118697533878794E-11</v>
      </c>
      <c r="M83" s="123">
        <v>0</v>
      </c>
      <c r="N83" s="123">
        <v>0</v>
      </c>
      <c r="O83" s="123">
        <v>0</v>
      </c>
      <c r="P83" s="123">
        <v>0</v>
      </c>
      <c r="Q83" s="123">
        <v>0</v>
      </c>
      <c r="R83" s="121">
        <v>0</v>
      </c>
    </row>
    <row r="84" spans="1:18">
      <c r="A84" s="151" t="s">
        <v>90</v>
      </c>
      <c r="B84" s="122">
        <v>1.8091604560688944E-11</v>
      </c>
      <c r="C84" s="122">
        <v>1.3278870829769032E-13</v>
      </c>
      <c r="D84" s="122">
        <v>4.2012007019515983E-11</v>
      </c>
      <c r="E84" s="122">
        <v>2.5336092582955165E-10</v>
      </c>
      <c r="F84" s="122">
        <v>1.8604099493321051E-10</v>
      </c>
      <c r="I84" s="123">
        <v>1.8091604560688944E-11</v>
      </c>
      <c r="J84" s="123">
        <v>1.3278870829769032E-13</v>
      </c>
      <c r="K84" s="123">
        <v>4.2012007019515983E-11</v>
      </c>
      <c r="L84" s="123">
        <v>2.5336092582955165E-10</v>
      </c>
      <c r="M84" s="123">
        <v>1.8604099493321051E-10</v>
      </c>
      <c r="N84" s="123">
        <v>0</v>
      </c>
      <c r="O84" s="123">
        <v>0</v>
      </c>
      <c r="P84" s="123">
        <v>0</v>
      </c>
      <c r="Q84" s="123">
        <v>0</v>
      </c>
      <c r="R84" s="121">
        <v>0</v>
      </c>
    </row>
    <row r="85" spans="1:18">
      <c r="A85" s="151" t="s">
        <v>91</v>
      </c>
      <c r="B85" s="122">
        <v>1.488169350099831E-11</v>
      </c>
      <c r="C85" s="122">
        <v>2.1133047161429214E-12</v>
      </c>
      <c r="D85" s="122">
        <v>1.9513869353352623E-11</v>
      </c>
      <c r="E85" s="122">
        <v>1.0591395250382122E-11</v>
      </c>
      <c r="F85" s="122">
        <v>3.3650619262854548E-10</v>
      </c>
      <c r="I85" s="123">
        <v>1.488169350099831E-11</v>
      </c>
      <c r="J85" s="123">
        <v>2.1133047161429214E-12</v>
      </c>
      <c r="K85" s="123">
        <v>1.9513869353352623E-11</v>
      </c>
      <c r="L85" s="123">
        <v>1.0591395250382122E-11</v>
      </c>
      <c r="M85" s="123">
        <v>3.3650619262854548E-10</v>
      </c>
      <c r="N85" s="123">
        <v>0</v>
      </c>
      <c r="O85" s="123">
        <v>0</v>
      </c>
      <c r="P85" s="123">
        <v>0</v>
      </c>
      <c r="Q85" s="123">
        <v>0</v>
      </c>
      <c r="R85" s="121">
        <v>0</v>
      </c>
    </row>
    <row r="86" spans="1:18">
      <c r="A86" s="151" t="s">
        <v>92</v>
      </c>
      <c r="B86" s="122">
        <v>0</v>
      </c>
      <c r="C86" s="122">
        <v>0</v>
      </c>
      <c r="D86" s="122">
        <v>1.7316463586838571E-12</v>
      </c>
      <c r="E86" s="122">
        <v>0</v>
      </c>
      <c r="F86" s="122">
        <v>0</v>
      </c>
      <c r="I86" s="123">
        <v>0</v>
      </c>
      <c r="J86" s="123">
        <v>0</v>
      </c>
      <c r="K86" s="123">
        <v>1.7316463586838571E-12</v>
      </c>
      <c r="L86" s="123">
        <v>0</v>
      </c>
      <c r="M86" s="123">
        <v>0</v>
      </c>
      <c r="N86" s="123">
        <v>0</v>
      </c>
      <c r="O86" s="123">
        <v>0</v>
      </c>
      <c r="P86" s="123">
        <v>0</v>
      </c>
      <c r="Q86" s="123">
        <v>0</v>
      </c>
      <c r="R86" s="121">
        <v>0</v>
      </c>
    </row>
    <row r="87" spans="1:18">
      <c r="A87" s="151" t="s">
        <v>93</v>
      </c>
      <c r="B87" s="122">
        <v>0</v>
      </c>
      <c r="C87" s="122">
        <v>5.6712010942334389E-13</v>
      </c>
      <c r="D87" s="122">
        <v>4.6548296875340135E-12</v>
      </c>
      <c r="E87" s="122">
        <v>1.8948500224821569E-12</v>
      </c>
      <c r="F87" s="122">
        <v>0</v>
      </c>
      <c r="I87" s="123">
        <v>0</v>
      </c>
      <c r="J87" s="123">
        <v>5.6712010942334389E-13</v>
      </c>
      <c r="K87" s="123">
        <v>4.6548296875340135E-12</v>
      </c>
      <c r="L87" s="123">
        <v>1.8948500224821569E-12</v>
      </c>
      <c r="M87" s="123">
        <v>0</v>
      </c>
      <c r="N87" s="123">
        <v>0</v>
      </c>
      <c r="O87" s="123">
        <v>0</v>
      </c>
      <c r="P87" s="123">
        <v>0</v>
      </c>
      <c r="Q87" s="123">
        <v>0</v>
      </c>
      <c r="R87" s="121">
        <v>0</v>
      </c>
    </row>
    <row r="88" spans="1:18">
      <c r="A88" s="151" t="s">
        <v>94</v>
      </c>
      <c r="B88" s="122">
        <v>0</v>
      </c>
      <c r="C88" s="122">
        <v>0</v>
      </c>
      <c r="D88" s="122">
        <v>0</v>
      </c>
      <c r="E88" s="122">
        <v>0</v>
      </c>
      <c r="F88" s="122">
        <v>0</v>
      </c>
      <c r="I88" s="123">
        <v>0</v>
      </c>
      <c r="J88" s="123">
        <v>0</v>
      </c>
      <c r="K88" s="123">
        <v>0</v>
      </c>
      <c r="L88" s="123">
        <v>0</v>
      </c>
      <c r="M88" s="123">
        <v>0</v>
      </c>
      <c r="N88" s="123">
        <v>0</v>
      </c>
      <c r="O88" s="123">
        <v>0</v>
      </c>
      <c r="P88" s="123">
        <v>0</v>
      </c>
      <c r="Q88" s="123">
        <v>0</v>
      </c>
      <c r="R88" s="121">
        <v>0</v>
      </c>
    </row>
    <row r="89" spans="1:18">
      <c r="A89" s="151" t="s">
        <v>95</v>
      </c>
      <c r="B89" s="122">
        <v>0</v>
      </c>
      <c r="C89" s="122">
        <v>2.1095024847906043E-12</v>
      </c>
      <c r="D89" s="122">
        <v>1.9478760244243282E-11</v>
      </c>
      <c r="E89" s="122">
        <v>1.0572339344824268E-11</v>
      </c>
      <c r="F89" s="122">
        <v>0</v>
      </c>
      <c r="I89" s="123">
        <v>0</v>
      </c>
      <c r="J89" s="123">
        <v>2.1095024847906043E-12</v>
      </c>
      <c r="K89" s="123">
        <v>1.9478760244243282E-11</v>
      </c>
      <c r="L89" s="123">
        <v>1.0572339344824268E-11</v>
      </c>
      <c r="M89" s="123">
        <v>0</v>
      </c>
      <c r="N89" s="123">
        <v>0</v>
      </c>
      <c r="O89" s="123">
        <v>0</v>
      </c>
      <c r="P89" s="123">
        <v>0</v>
      </c>
      <c r="Q89" s="123">
        <v>0</v>
      </c>
      <c r="R89" s="121">
        <v>0</v>
      </c>
    </row>
    <row r="90" spans="1:18">
      <c r="A90" s="151" t="s">
        <v>96</v>
      </c>
      <c r="B90" s="122">
        <v>0</v>
      </c>
      <c r="C90" s="122">
        <v>3.3561152181848667E-12</v>
      </c>
      <c r="D90" s="122">
        <v>1.0329918098132095E-11</v>
      </c>
      <c r="E90" s="122">
        <v>6.7280298028189155E-11</v>
      </c>
      <c r="F90" s="122">
        <v>0</v>
      </c>
      <c r="I90" s="123">
        <v>0</v>
      </c>
      <c r="J90" s="123">
        <v>3.3561152181848667E-12</v>
      </c>
      <c r="K90" s="123">
        <v>1.0329918098132095E-11</v>
      </c>
      <c r="L90" s="123">
        <v>6.7280298028189155E-11</v>
      </c>
      <c r="M90" s="123">
        <v>0</v>
      </c>
      <c r="N90" s="123">
        <v>0</v>
      </c>
      <c r="O90" s="123">
        <v>0</v>
      </c>
      <c r="P90" s="123">
        <v>0</v>
      </c>
      <c r="Q90" s="123">
        <v>0</v>
      </c>
      <c r="R90" s="121">
        <v>0</v>
      </c>
    </row>
    <row r="91" spans="1:18">
      <c r="A91" s="151" t="s">
        <v>97</v>
      </c>
      <c r="B91" s="122">
        <v>0</v>
      </c>
      <c r="C91" s="122">
        <v>2.9841320043466424E-13</v>
      </c>
      <c r="D91" s="122">
        <v>1.836995287401816E-12</v>
      </c>
      <c r="E91" s="122">
        <v>0</v>
      </c>
      <c r="F91" s="122">
        <v>0</v>
      </c>
      <c r="I91" s="123">
        <v>0</v>
      </c>
      <c r="J91" s="123">
        <v>2.9841320043466424E-13</v>
      </c>
      <c r="K91" s="123">
        <v>1.836995287401816E-12</v>
      </c>
      <c r="L91" s="123">
        <v>0</v>
      </c>
      <c r="M91" s="123">
        <v>0</v>
      </c>
      <c r="N91" s="123">
        <v>0</v>
      </c>
      <c r="O91" s="123">
        <v>0</v>
      </c>
      <c r="P91" s="123">
        <v>0</v>
      </c>
      <c r="Q91" s="123">
        <v>0</v>
      </c>
      <c r="R91" s="121">
        <v>0</v>
      </c>
    </row>
    <row r="92" spans="1:18">
      <c r="A92" s="151" t="s">
        <v>98</v>
      </c>
      <c r="B92" s="122">
        <v>0</v>
      </c>
      <c r="C92" s="122">
        <v>9.0462967001100345E-12</v>
      </c>
      <c r="D92" s="122">
        <v>8.3531849708735363E-11</v>
      </c>
      <c r="E92" s="122">
        <v>4.5337950164595727E-11</v>
      </c>
      <c r="F92" s="122">
        <v>0</v>
      </c>
      <c r="I92" s="123">
        <v>0</v>
      </c>
      <c r="J92" s="123">
        <v>9.0462967001100345E-12</v>
      </c>
      <c r="K92" s="123">
        <v>8.3531849708735363E-11</v>
      </c>
      <c r="L92" s="123">
        <v>4.5337950164595727E-11</v>
      </c>
      <c r="M92" s="123">
        <v>0</v>
      </c>
      <c r="N92" s="123">
        <v>0</v>
      </c>
      <c r="O92" s="123">
        <v>0</v>
      </c>
      <c r="P92" s="123">
        <v>0</v>
      </c>
      <c r="Q92" s="123">
        <v>0</v>
      </c>
      <c r="R92" s="121">
        <v>0</v>
      </c>
    </row>
    <row r="93" spans="1:18">
      <c r="A93" s="151" t="s">
        <v>99</v>
      </c>
      <c r="B93" s="122">
        <v>0</v>
      </c>
      <c r="C93" s="122">
        <v>0</v>
      </c>
      <c r="D93" s="122">
        <v>0</v>
      </c>
      <c r="E93" s="122">
        <v>0</v>
      </c>
      <c r="F93" s="122">
        <v>0</v>
      </c>
      <c r="I93" s="123">
        <v>0</v>
      </c>
      <c r="J93" s="123">
        <v>0</v>
      </c>
      <c r="K93" s="123">
        <v>0</v>
      </c>
      <c r="L93" s="123">
        <v>0</v>
      </c>
      <c r="M93" s="123">
        <v>0</v>
      </c>
      <c r="N93" s="123">
        <v>0</v>
      </c>
      <c r="O93" s="123">
        <v>0</v>
      </c>
      <c r="P93" s="123">
        <v>0</v>
      </c>
      <c r="Q93" s="123">
        <v>0</v>
      </c>
      <c r="R93" s="121">
        <v>0</v>
      </c>
    </row>
    <row r="94" spans="1:18">
      <c r="A94" s="151" t="s">
        <v>100</v>
      </c>
      <c r="B94" s="122">
        <v>0</v>
      </c>
      <c r="C94" s="122">
        <v>1.5947542603146216E-12</v>
      </c>
      <c r="D94" s="122">
        <v>1.4024446910213186E-11</v>
      </c>
      <c r="E94" s="122">
        <v>6.8507486615766125E-12</v>
      </c>
      <c r="F94" s="122">
        <v>0</v>
      </c>
      <c r="I94" s="123">
        <v>0</v>
      </c>
      <c r="J94" s="123">
        <v>1.5947542603146216E-12</v>
      </c>
      <c r="K94" s="123">
        <v>1.4024446910213186E-11</v>
      </c>
      <c r="L94" s="123">
        <v>6.8507486615766125E-12</v>
      </c>
      <c r="M94" s="123">
        <v>0</v>
      </c>
      <c r="N94" s="123">
        <v>0</v>
      </c>
      <c r="O94" s="123">
        <v>0</v>
      </c>
      <c r="P94" s="123">
        <v>0</v>
      </c>
      <c r="Q94" s="123">
        <v>0</v>
      </c>
      <c r="R94" s="121">
        <v>0</v>
      </c>
    </row>
    <row r="95" spans="1:18">
      <c r="A95" s="151" t="s">
        <v>101</v>
      </c>
      <c r="B95" s="122">
        <v>0</v>
      </c>
      <c r="C95" s="122">
        <v>1.1047637633113103E-11</v>
      </c>
      <c r="D95" s="122">
        <v>1.0201186595997318E-10</v>
      </c>
      <c r="E95" s="122">
        <v>5.5368208787635904E-11</v>
      </c>
      <c r="F95" s="122">
        <v>3.4210527455300231E-10</v>
      </c>
      <c r="I95" s="123">
        <v>0</v>
      </c>
      <c r="J95" s="123">
        <v>1.1047637633113103E-11</v>
      </c>
      <c r="K95" s="123">
        <v>1.0201186595997318E-10</v>
      </c>
      <c r="L95" s="123">
        <v>5.5368208787635904E-11</v>
      </c>
      <c r="M95" s="123">
        <v>3.4210527455300231E-10</v>
      </c>
      <c r="N95" s="123">
        <v>0</v>
      </c>
      <c r="O95" s="123">
        <v>0</v>
      </c>
      <c r="P95" s="123">
        <v>0</v>
      </c>
      <c r="Q95" s="123">
        <v>0</v>
      </c>
      <c r="R95" s="121">
        <v>0</v>
      </c>
    </row>
    <row r="96" spans="1:18">
      <c r="A96" s="151" t="s">
        <v>102</v>
      </c>
      <c r="B96" s="122">
        <v>0</v>
      </c>
      <c r="C96" s="122">
        <v>3.26389437975414E-12</v>
      </c>
      <c r="D96" s="122">
        <v>2.8128990338340306E-11</v>
      </c>
      <c r="E96" s="122">
        <v>1.6357884959709243E-11</v>
      </c>
      <c r="F96" s="122">
        <v>0</v>
      </c>
      <c r="I96" s="123">
        <v>0</v>
      </c>
      <c r="J96" s="123">
        <v>3.26389437975414E-12</v>
      </c>
      <c r="K96" s="123">
        <v>2.8128990338340306E-11</v>
      </c>
      <c r="L96" s="123">
        <v>1.6357884959709243E-11</v>
      </c>
      <c r="M96" s="123">
        <v>0</v>
      </c>
      <c r="N96" s="123">
        <v>0</v>
      </c>
      <c r="O96" s="123">
        <v>0</v>
      </c>
      <c r="P96" s="123">
        <v>0</v>
      </c>
      <c r="Q96" s="123">
        <v>0</v>
      </c>
      <c r="R96" s="121">
        <v>0</v>
      </c>
    </row>
    <row r="97" spans="1:18">
      <c r="A97" s="151" t="s">
        <v>103</v>
      </c>
      <c r="B97" s="122">
        <v>0</v>
      </c>
      <c r="C97" s="122">
        <v>0</v>
      </c>
      <c r="D97" s="122">
        <v>1.3862826890058313E-11</v>
      </c>
      <c r="E97" s="122">
        <v>0</v>
      </c>
      <c r="F97" s="122">
        <v>0</v>
      </c>
      <c r="I97" s="123">
        <v>0</v>
      </c>
      <c r="J97" s="123">
        <v>0</v>
      </c>
      <c r="K97" s="123">
        <v>1.3862826890058313E-11</v>
      </c>
      <c r="L97" s="123">
        <v>0</v>
      </c>
      <c r="M97" s="123">
        <v>0</v>
      </c>
      <c r="N97" s="123">
        <v>0</v>
      </c>
      <c r="O97" s="123">
        <v>0</v>
      </c>
      <c r="P97" s="123">
        <v>0</v>
      </c>
      <c r="Q97" s="123">
        <v>0</v>
      </c>
      <c r="R97" s="121">
        <v>0</v>
      </c>
    </row>
    <row r="98" spans="1:18">
      <c r="A98" s="151" t="s">
        <v>104</v>
      </c>
      <c r="B98" s="122">
        <v>7.0524280918556161E-11</v>
      </c>
      <c r="C98" s="122">
        <v>1.2518677348261384E-12</v>
      </c>
      <c r="D98" s="122">
        <v>1.0788883254383056E-11</v>
      </c>
      <c r="E98" s="122">
        <v>5.0192576127663328E-12</v>
      </c>
      <c r="F98" s="122">
        <v>3.066733435610426E-11</v>
      </c>
      <c r="I98" s="123">
        <v>7.0524280918556161E-11</v>
      </c>
      <c r="J98" s="123">
        <v>1.2518677348261384E-12</v>
      </c>
      <c r="K98" s="123">
        <v>1.0788883254383056E-11</v>
      </c>
      <c r="L98" s="123">
        <v>5.0192576127663328E-12</v>
      </c>
      <c r="M98" s="123">
        <v>3.066733435610426E-11</v>
      </c>
      <c r="N98" s="123">
        <v>0</v>
      </c>
      <c r="O98" s="123">
        <v>0</v>
      </c>
      <c r="P98" s="123">
        <v>0</v>
      </c>
      <c r="Q98" s="123">
        <v>0</v>
      </c>
      <c r="R98" s="121">
        <v>0</v>
      </c>
    </row>
    <row r="99" spans="1:18">
      <c r="A99" s="151" t="s">
        <v>105</v>
      </c>
      <c r="B99" s="122">
        <v>9.0883354291582754E-11</v>
      </c>
      <c r="C99" s="122">
        <v>9.6795546772149427E-13</v>
      </c>
      <c r="D99" s="122">
        <v>9.9310264538633449E-12</v>
      </c>
      <c r="E99" s="122">
        <v>6.4682257225502753E-12</v>
      </c>
      <c r="F99" s="122">
        <v>0</v>
      </c>
      <c r="I99" s="123">
        <v>9.0883354291582754E-11</v>
      </c>
      <c r="J99" s="123">
        <v>9.6795546772149427E-13</v>
      </c>
      <c r="K99" s="123">
        <v>9.9310264538633449E-12</v>
      </c>
      <c r="L99" s="123">
        <v>6.4682257225502753E-12</v>
      </c>
      <c r="M99" s="123">
        <v>0</v>
      </c>
      <c r="N99" s="123">
        <v>0</v>
      </c>
      <c r="O99" s="123">
        <v>0</v>
      </c>
      <c r="P99" s="123">
        <v>0</v>
      </c>
      <c r="Q99" s="123">
        <v>0</v>
      </c>
      <c r="R99" s="121">
        <v>0</v>
      </c>
    </row>
    <row r="100" spans="1:18">
      <c r="A100" s="151" t="s">
        <v>106</v>
      </c>
      <c r="B100" s="122">
        <v>0</v>
      </c>
      <c r="C100" s="122">
        <v>3.609406932764857E-12</v>
      </c>
      <c r="D100" s="122">
        <v>3.7031781861228266E-11</v>
      </c>
      <c r="E100" s="122">
        <v>2.4119352123313094E-11</v>
      </c>
      <c r="F100" s="122">
        <v>0</v>
      </c>
      <c r="I100" s="123">
        <v>0</v>
      </c>
      <c r="J100" s="123">
        <v>3.609406932764857E-12</v>
      </c>
      <c r="K100" s="123">
        <v>3.7031781861228266E-11</v>
      </c>
      <c r="L100" s="123">
        <v>2.4119352123313094E-11</v>
      </c>
      <c r="M100" s="123">
        <v>0</v>
      </c>
      <c r="N100" s="123">
        <v>0</v>
      </c>
      <c r="O100" s="123">
        <v>0</v>
      </c>
      <c r="P100" s="123">
        <v>0</v>
      </c>
      <c r="Q100" s="123">
        <v>0</v>
      </c>
      <c r="R100" s="121">
        <v>0</v>
      </c>
    </row>
    <row r="101" spans="1:18">
      <c r="A101" s="151" t="s">
        <v>107</v>
      </c>
      <c r="B101" s="122">
        <v>1.7883226941888152E-10</v>
      </c>
      <c r="C101" s="122">
        <v>9.7674749577937497E-13</v>
      </c>
      <c r="D101" s="122">
        <v>8.4178339354981637E-12</v>
      </c>
      <c r="E101" s="122">
        <v>1.3706652137796999E-11</v>
      </c>
      <c r="F101" s="122">
        <v>1.6640462085208696E-10</v>
      </c>
      <c r="I101" s="123">
        <v>1.7883226941888152E-10</v>
      </c>
      <c r="J101" s="123">
        <v>9.7674749577937497E-13</v>
      </c>
      <c r="K101" s="123">
        <v>8.4178339354981637E-12</v>
      </c>
      <c r="L101" s="123">
        <v>1.3706652137796999E-11</v>
      </c>
      <c r="M101" s="123">
        <v>1.6640462085208696E-10</v>
      </c>
      <c r="N101" s="123">
        <v>0</v>
      </c>
      <c r="O101" s="123">
        <v>0</v>
      </c>
      <c r="P101" s="123">
        <v>0</v>
      </c>
      <c r="Q101" s="123">
        <v>0</v>
      </c>
      <c r="R101" s="121">
        <v>0</v>
      </c>
    </row>
    <row r="102" spans="1:18">
      <c r="A102" s="151" t="s">
        <v>108</v>
      </c>
      <c r="B102" s="122">
        <v>0</v>
      </c>
      <c r="C102" s="122">
        <v>2.2153183283319378E-12</v>
      </c>
      <c r="D102" s="122">
        <v>2.0455844396191368E-11</v>
      </c>
      <c r="E102" s="122">
        <v>2.4425860620766061E-11</v>
      </c>
      <c r="F102" s="122">
        <v>0</v>
      </c>
      <c r="I102" s="123">
        <v>0</v>
      </c>
      <c r="J102" s="123">
        <v>2.2153183283319378E-12</v>
      </c>
      <c r="K102" s="123">
        <v>2.0455844396191368E-11</v>
      </c>
      <c r="L102" s="123">
        <v>2.4425860620766061E-11</v>
      </c>
      <c r="M102" s="123">
        <v>0</v>
      </c>
      <c r="N102" s="123">
        <v>0</v>
      </c>
      <c r="O102" s="123">
        <v>0</v>
      </c>
      <c r="P102" s="123">
        <v>0</v>
      </c>
      <c r="Q102" s="123">
        <v>0</v>
      </c>
      <c r="R102" s="121">
        <v>0</v>
      </c>
    </row>
    <row r="103" spans="1:18">
      <c r="A103" s="151" t="s">
        <v>109</v>
      </c>
      <c r="B103" s="122">
        <v>0</v>
      </c>
      <c r="C103" s="122">
        <v>3.4462763413029807E-12</v>
      </c>
      <c r="D103" s="122">
        <v>3.064368244913649E-11</v>
      </c>
      <c r="E103" s="122">
        <v>3.8382091637446718E-11</v>
      </c>
      <c r="F103" s="122">
        <v>2.1745500601024938E-10</v>
      </c>
      <c r="I103" s="123">
        <v>0</v>
      </c>
      <c r="J103" s="123">
        <v>3.4462763413029807E-12</v>
      </c>
      <c r="K103" s="123">
        <v>3.064368244913649E-11</v>
      </c>
      <c r="L103" s="123">
        <v>3.8382091637446718E-11</v>
      </c>
      <c r="M103" s="123">
        <v>2.1745500601024938E-10</v>
      </c>
      <c r="N103" s="123">
        <v>0</v>
      </c>
      <c r="O103" s="123">
        <v>0</v>
      </c>
      <c r="P103" s="123">
        <v>0</v>
      </c>
      <c r="Q103" s="123">
        <v>0</v>
      </c>
      <c r="R103" s="121">
        <v>0</v>
      </c>
    </row>
    <row r="104" spans="1:18">
      <c r="A104" s="151" t="s">
        <v>110</v>
      </c>
      <c r="B104" s="122">
        <v>0</v>
      </c>
      <c r="C104" s="122">
        <v>0</v>
      </c>
      <c r="D104" s="122">
        <v>0</v>
      </c>
      <c r="E104" s="122">
        <v>0</v>
      </c>
      <c r="F104" s="122">
        <v>0</v>
      </c>
      <c r="I104" s="123">
        <v>0</v>
      </c>
      <c r="J104" s="123">
        <v>0</v>
      </c>
      <c r="K104" s="123">
        <v>0</v>
      </c>
      <c r="L104" s="123">
        <v>0</v>
      </c>
      <c r="M104" s="123">
        <v>0</v>
      </c>
      <c r="N104" s="123">
        <v>0</v>
      </c>
      <c r="O104" s="123">
        <v>0</v>
      </c>
      <c r="P104" s="123">
        <v>0</v>
      </c>
      <c r="Q104" s="123">
        <v>0</v>
      </c>
      <c r="R104" s="121">
        <v>0</v>
      </c>
    </row>
    <row r="105" spans="1:18">
      <c r="A105" s="151" t="s">
        <v>111</v>
      </c>
      <c r="B105" s="122">
        <v>0</v>
      </c>
      <c r="C105" s="122">
        <v>1.4009685404310094E-11</v>
      </c>
      <c r="D105" s="122">
        <v>1.2418835855996734E-10</v>
      </c>
      <c r="E105" s="122">
        <v>8.4255969894228546E-11</v>
      </c>
      <c r="F105" s="122">
        <v>0</v>
      </c>
      <c r="I105" s="123">
        <v>0</v>
      </c>
      <c r="J105" s="123">
        <v>1.4009685404310094E-11</v>
      </c>
      <c r="K105" s="123">
        <v>1.2418835855996734E-10</v>
      </c>
      <c r="L105" s="123">
        <v>8.4255969894228546E-11</v>
      </c>
      <c r="M105" s="123">
        <v>0</v>
      </c>
      <c r="N105" s="123">
        <v>0</v>
      </c>
      <c r="O105" s="123">
        <v>0</v>
      </c>
      <c r="P105" s="123">
        <v>0</v>
      </c>
      <c r="Q105" s="123">
        <v>0</v>
      </c>
      <c r="R105" s="121">
        <v>0</v>
      </c>
    </row>
    <row r="106" spans="1:18">
      <c r="A106" s="151" t="s">
        <v>112</v>
      </c>
      <c r="B106" s="122">
        <v>0</v>
      </c>
      <c r="C106" s="122">
        <v>0</v>
      </c>
      <c r="D106" s="122">
        <v>0</v>
      </c>
      <c r="E106" s="122">
        <v>0</v>
      </c>
      <c r="F106" s="122">
        <v>0</v>
      </c>
      <c r="I106" s="123">
        <v>0</v>
      </c>
      <c r="J106" s="123">
        <v>0</v>
      </c>
      <c r="K106" s="123">
        <v>0</v>
      </c>
      <c r="L106" s="123">
        <v>0</v>
      </c>
      <c r="M106" s="123">
        <v>0</v>
      </c>
      <c r="N106" s="123">
        <v>0</v>
      </c>
      <c r="O106" s="123">
        <v>0</v>
      </c>
      <c r="P106" s="123">
        <v>0</v>
      </c>
      <c r="Q106" s="123">
        <v>0</v>
      </c>
      <c r="R106" s="121">
        <v>0</v>
      </c>
    </row>
    <row r="107" spans="1:18">
      <c r="A107" s="151" t="s">
        <v>113</v>
      </c>
      <c r="B107" s="122">
        <v>0</v>
      </c>
      <c r="C107" s="122">
        <v>8.2559290886864519E-12</v>
      </c>
      <c r="D107" s="122">
        <v>7.3692615038735883E-11</v>
      </c>
      <c r="E107" s="122">
        <v>4.9652172241586949E-11</v>
      </c>
      <c r="F107" s="122">
        <v>0</v>
      </c>
      <c r="I107" s="123">
        <v>0</v>
      </c>
      <c r="J107" s="123">
        <v>8.2559290886864519E-12</v>
      </c>
      <c r="K107" s="123">
        <v>7.3692615038735883E-11</v>
      </c>
      <c r="L107" s="123">
        <v>4.9652172241586949E-11</v>
      </c>
      <c r="M107" s="123">
        <v>0</v>
      </c>
      <c r="N107" s="123">
        <v>0</v>
      </c>
      <c r="O107" s="123">
        <v>0</v>
      </c>
      <c r="P107" s="123">
        <v>0</v>
      </c>
      <c r="Q107" s="123">
        <v>0</v>
      </c>
      <c r="R107" s="121">
        <v>0</v>
      </c>
    </row>
    <row r="108" spans="1:18">
      <c r="A108" s="151" t="s">
        <v>114</v>
      </c>
      <c r="B108" s="122">
        <v>0</v>
      </c>
      <c r="C108" s="122">
        <v>2.8778090113176649E-12</v>
      </c>
      <c r="D108" s="122">
        <v>2.6573162233437194E-11</v>
      </c>
      <c r="E108" s="122">
        <v>1.4422914244760264E-11</v>
      </c>
      <c r="F108" s="122">
        <v>0</v>
      </c>
      <c r="I108" s="123">
        <v>0</v>
      </c>
      <c r="J108" s="123">
        <v>2.8778090113176649E-12</v>
      </c>
      <c r="K108" s="123">
        <v>2.6573162233437194E-11</v>
      </c>
      <c r="L108" s="123">
        <v>1.4422914244760264E-11</v>
      </c>
      <c r="M108" s="123">
        <v>0</v>
      </c>
      <c r="N108" s="123">
        <v>0</v>
      </c>
      <c r="O108" s="123">
        <v>0</v>
      </c>
      <c r="P108" s="123">
        <v>0</v>
      </c>
      <c r="Q108" s="123">
        <v>0</v>
      </c>
      <c r="R108" s="121">
        <v>0</v>
      </c>
    </row>
    <row r="109" spans="1:18">
      <c r="A109" s="151" t="s">
        <v>115</v>
      </c>
      <c r="B109" s="122">
        <v>0</v>
      </c>
      <c r="C109" s="122">
        <v>8.1751524545528798E-13</v>
      </c>
      <c r="D109" s="122">
        <v>1.0065048403308196E-11</v>
      </c>
      <c r="E109" s="122">
        <v>8.1943952726640642E-12</v>
      </c>
      <c r="F109" s="122">
        <v>0</v>
      </c>
      <c r="I109" s="123">
        <v>0</v>
      </c>
      <c r="J109" s="123">
        <v>8.1751524545528798E-13</v>
      </c>
      <c r="K109" s="123">
        <v>1.0065048403308196E-11</v>
      </c>
      <c r="L109" s="123">
        <v>8.1943952726640642E-12</v>
      </c>
      <c r="M109" s="123">
        <v>0</v>
      </c>
      <c r="N109" s="123">
        <v>0</v>
      </c>
      <c r="O109" s="123">
        <v>0</v>
      </c>
      <c r="P109" s="123">
        <v>0</v>
      </c>
      <c r="Q109" s="123">
        <v>0</v>
      </c>
      <c r="R109" s="121">
        <v>0</v>
      </c>
    </row>
    <row r="110" spans="1:18">
      <c r="A110" s="1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301"/>
  <sheetViews>
    <sheetView workbookViewId="0">
      <selection activeCell="AB14" sqref="AB14"/>
    </sheetView>
  </sheetViews>
  <sheetFormatPr defaultRowHeight="15"/>
  <cols>
    <col min="1" max="1" width="42.85546875" customWidth="1"/>
    <col min="2" max="4" width="18.5703125" customWidth="1"/>
    <col min="5" max="5" width="18.42578125" customWidth="1"/>
    <col min="6" max="6" width="18.5703125" customWidth="1"/>
    <col min="7" max="7" width="18.42578125" customWidth="1"/>
    <col min="8" max="8" width="17.7109375" customWidth="1"/>
    <col min="9" max="9" width="18.42578125" customWidth="1"/>
    <col min="10" max="10" width="18.28515625" customWidth="1"/>
    <col min="11" max="11" width="19.140625" customWidth="1"/>
    <col min="13" max="13" width="19" customWidth="1"/>
    <col min="14" max="14" width="24.28515625" customWidth="1"/>
    <col min="16" max="16" width="18.28515625" customWidth="1"/>
    <col min="17" max="17" width="17.7109375" customWidth="1"/>
    <col min="18" max="18" width="18.85546875" customWidth="1"/>
    <col min="19" max="19" width="18.7109375" customWidth="1"/>
    <col min="20" max="20" width="18" customWidth="1"/>
    <col min="21" max="21" width="18.28515625" customWidth="1"/>
    <col min="22" max="22" width="18.140625" customWidth="1"/>
    <col min="23" max="23" width="19.5703125" customWidth="1"/>
    <col min="24" max="24" width="18.140625" customWidth="1"/>
    <col min="25" max="25" width="17.7109375" customWidth="1"/>
  </cols>
  <sheetData>
    <row r="1" spans="1:35">
      <c r="A1" s="117" t="s">
        <v>133</v>
      </c>
      <c r="B1" s="117" t="s">
        <v>180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7" t="s">
        <v>172</v>
      </c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24"/>
      <c r="AD1" s="124"/>
      <c r="AE1" s="124"/>
      <c r="AF1" s="124"/>
      <c r="AG1" s="124"/>
      <c r="AH1" s="124"/>
      <c r="AI1" s="118"/>
    </row>
    <row r="2" spans="1:35" ht="34.5">
      <c r="A2" s="125" t="s">
        <v>123</v>
      </c>
      <c r="B2" s="117" t="s">
        <v>5</v>
      </c>
      <c r="C2" s="117" t="s">
        <v>130</v>
      </c>
      <c r="D2" s="117" t="s">
        <v>131</v>
      </c>
      <c r="E2" s="117" t="s">
        <v>132</v>
      </c>
      <c r="F2" s="117" t="s">
        <v>6</v>
      </c>
      <c r="G2" s="119" t="s">
        <v>173</v>
      </c>
      <c r="H2" s="119" t="s">
        <v>174</v>
      </c>
      <c r="I2" s="119" t="s">
        <v>175</v>
      </c>
      <c r="J2" s="119" t="s">
        <v>176</v>
      </c>
      <c r="K2" s="119" t="s">
        <v>177</v>
      </c>
      <c r="L2" s="117"/>
      <c r="M2" s="117" t="s">
        <v>181</v>
      </c>
      <c r="N2" s="117" t="s">
        <v>182</v>
      </c>
      <c r="O2" s="118"/>
      <c r="P2" s="117" t="s">
        <v>5</v>
      </c>
      <c r="Q2" s="117" t="s">
        <v>130</v>
      </c>
      <c r="R2" s="117" t="s">
        <v>131</v>
      </c>
      <c r="S2" s="117" t="s">
        <v>132</v>
      </c>
      <c r="T2" s="117" t="s">
        <v>6</v>
      </c>
      <c r="U2" s="119" t="s">
        <v>173</v>
      </c>
      <c r="V2" s="119" t="s">
        <v>174</v>
      </c>
      <c r="W2" s="119" t="s">
        <v>175</v>
      </c>
      <c r="X2" s="119" t="s">
        <v>176</v>
      </c>
      <c r="Y2" s="119" t="s">
        <v>177</v>
      </c>
      <c r="Z2" s="118"/>
      <c r="AA2" s="118"/>
      <c r="AB2" s="126"/>
      <c r="AC2" s="127"/>
      <c r="AD2" s="128"/>
      <c r="AE2" s="129"/>
      <c r="AF2" s="129"/>
      <c r="AG2" s="129"/>
      <c r="AH2" s="130"/>
      <c r="AI2" s="131"/>
    </row>
    <row r="3" spans="1:35">
      <c r="A3" s="132" t="s">
        <v>9</v>
      </c>
      <c r="B3" s="118">
        <v>0.20891567654524915</v>
      </c>
      <c r="C3" s="118">
        <v>0.24929707553706271</v>
      </c>
      <c r="D3" s="118">
        <v>1.7043605623877633</v>
      </c>
      <c r="E3" s="118">
        <v>0.34586911231927447</v>
      </c>
      <c r="F3" s="118">
        <v>0</v>
      </c>
      <c r="G3" s="118">
        <v>0</v>
      </c>
      <c r="H3" s="118">
        <v>0.40299999999999997</v>
      </c>
      <c r="I3" s="118">
        <v>0</v>
      </c>
      <c r="J3" s="118">
        <v>0</v>
      </c>
      <c r="K3" s="118">
        <v>0</v>
      </c>
      <c r="L3" s="118"/>
      <c r="M3" s="118">
        <v>2756</v>
      </c>
      <c r="N3" s="118">
        <f>M3*1000000</f>
        <v>2756000000</v>
      </c>
      <c r="O3" s="118"/>
      <c r="P3" s="118">
        <f t="shared" ref="P3:Y34" si="0">B3/$N3</f>
        <v>7.5803946496824802E-11</v>
      </c>
      <c r="Q3" s="118">
        <f t="shared" si="0"/>
        <v>9.0456123199224494E-11</v>
      </c>
      <c r="R3" s="118">
        <f t="shared" si="0"/>
        <v>6.1841820115666306E-10</v>
      </c>
      <c r="S3" s="118">
        <f t="shared" si="0"/>
        <v>1.2549677515213153E-10</v>
      </c>
      <c r="T3" s="118">
        <f t="shared" si="0"/>
        <v>0</v>
      </c>
      <c r="U3" s="118">
        <f t="shared" si="0"/>
        <v>0</v>
      </c>
      <c r="V3" s="118">
        <f t="shared" si="0"/>
        <v>1.4622641509433961E-10</v>
      </c>
      <c r="W3" s="118">
        <f t="shared" si="0"/>
        <v>0</v>
      </c>
      <c r="X3" s="118">
        <f t="shared" si="0"/>
        <v>0</v>
      </c>
      <c r="Y3" s="118">
        <f t="shared" si="0"/>
        <v>0</v>
      </c>
      <c r="Z3" s="118"/>
      <c r="AA3" s="118"/>
      <c r="AB3" s="126"/>
      <c r="AC3" s="133"/>
      <c r="AD3" s="134"/>
      <c r="AE3" s="134"/>
      <c r="AF3" s="134"/>
      <c r="AG3" s="134"/>
      <c r="AH3" s="135"/>
      <c r="AI3" s="136"/>
    </row>
    <row r="4" spans="1:35">
      <c r="A4" s="132" t="s">
        <v>11</v>
      </c>
      <c r="B4" s="118">
        <v>0.20891567654524915</v>
      </c>
      <c r="C4" s="118">
        <v>0.33239610071608355</v>
      </c>
      <c r="D4" s="118">
        <v>3.6329790935107589</v>
      </c>
      <c r="E4" s="118">
        <v>0.40351396437248699</v>
      </c>
      <c r="F4" s="118">
        <v>0</v>
      </c>
      <c r="G4" s="118">
        <v>0.5</v>
      </c>
      <c r="H4" s="118">
        <v>0.29849999999999999</v>
      </c>
      <c r="I4" s="118">
        <v>0</v>
      </c>
      <c r="J4" s="118">
        <v>0</v>
      </c>
      <c r="K4" s="118">
        <v>0</v>
      </c>
      <c r="L4" s="118"/>
      <c r="M4" s="118">
        <v>5304</v>
      </c>
      <c r="N4" s="118">
        <f t="shared" ref="N4:N67" si="1">M4*1000000</f>
        <v>5304000000</v>
      </c>
      <c r="O4" s="118"/>
      <c r="P4" s="118">
        <f t="shared" si="0"/>
        <v>3.9388325140507001E-11</v>
      </c>
      <c r="Q4" s="118">
        <f t="shared" si="0"/>
        <v>6.2668948098809117E-11</v>
      </c>
      <c r="R4" s="118">
        <f t="shared" si="0"/>
        <v>6.8495080948543719E-10</v>
      </c>
      <c r="S4" s="118">
        <f t="shared" si="0"/>
        <v>7.6077293433726808E-11</v>
      </c>
      <c r="T4" s="118">
        <f t="shared" si="0"/>
        <v>0</v>
      </c>
      <c r="U4" s="118">
        <f t="shared" si="0"/>
        <v>9.4268476621417794E-11</v>
      </c>
      <c r="V4" s="118">
        <f t="shared" si="0"/>
        <v>5.6278280542986422E-11</v>
      </c>
      <c r="W4" s="118">
        <f t="shared" si="0"/>
        <v>0</v>
      </c>
      <c r="X4" s="118">
        <f t="shared" si="0"/>
        <v>0</v>
      </c>
      <c r="Y4" s="118">
        <f t="shared" si="0"/>
        <v>0</v>
      </c>
      <c r="Z4" s="118"/>
      <c r="AA4" s="118"/>
      <c r="AB4" s="126"/>
      <c r="AC4" s="137"/>
      <c r="AD4" s="138"/>
      <c r="AE4" s="138"/>
      <c r="AF4" s="138"/>
      <c r="AG4" s="138"/>
      <c r="AH4" s="139"/>
      <c r="AI4" s="136"/>
    </row>
    <row r="5" spans="1:35">
      <c r="A5" s="132" t="s">
        <v>12</v>
      </c>
      <c r="B5" s="118">
        <v>0.20891567654524915</v>
      </c>
      <c r="C5" s="118">
        <v>0.36563571078769197</v>
      </c>
      <c r="D5" s="118">
        <v>2.2874312810993667</v>
      </c>
      <c r="E5" s="118">
        <v>0.6340933725853366</v>
      </c>
      <c r="F5" s="118">
        <v>0</v>
      </c>
      <c r="G5" s="118">
        <v>0.5</v>
      </c>
      <c r="H5" s="118">
        <v>0.29849999999999999</v>
      </c>
      <c r="I5" s="118">
        <v>0</v>
      </c>
      <c r="J5" s="118">
        <v>0</v>
      </c>
      <c r="K5" s="118">
        <v>0</v>
      </c>
      <c r="L5" s="118"/>
      <c r="M5" s="118">
        <v>5635</v>
      </c>
      <c r="N5" s="118">
        <f t="shared" si="1"/>
        <v>5635000000</v>
      </c>
      <c r="O5" s="118"/>
      <c r="P5" s="118">
        <f t="shared" si="0"/>
        <v>3.7074654222759389E-11</v>
      </c>
      <c r="Q5" s="118">
        <f t="shared" si="0"/>
        <v>6.4886550272882341E-11</v>
      </c>
      <c r="R5" s="118">
        <f t="shared" si="0"/>
        <v>4.0593279167690622E-10</v>
      </c>
      <c r="S5" s="118">
        <f t="shared" si="0"/>
        <v>1.1252766150582726E-10</v>
      </c>
      <c r="T5" s="118">
        <f t="shared" si="0"/>
        <v>0</v>
      </c>
      <c r="U5" s="118">
        <f t="shared" si="0"/>
        <v>8.8731144631765747E-11</v>
      </c>
      <c r="V5" s="118">
        <f t="shared" si="0"/>
        <v>5.2972493345164152E-11</v>
      </c>
      <c r="W5" s="118">
        <f t="shared" si="0"/>
        <v>0</v>
      </c>
      <c r="X5" s="118">
        <f t="shared" si="0"/>
        <v>0</v>
      </c>
      <c r="Y5" s="118">
        <f t="shared" si="0"/>
        <v>0</v>
      </c>
      <c r="Z5" s="118"/>
      <c r="AA5" s="118"/>
      <c r="AB5" s="126"/>
      <c r="AC5" s="137"/>
      <c r="AD5" s="138"/>
      <c r="AE5" s="138"/>
      <c r="AF5" s="138"/>
      <c r="AG5" s="138"/>
      <c r="AH5" s="139"/>
      <c r="AI5" s="136"/>
    </row>
    <row r="6" spans="1:35">
      <c r="A6" s="132" t="s">
        <v>13</v>
      </c>
      <c r="B6" s="118">
        <v>0.20891567654524915</v>
      </c>
      <c r="C6" s="118">
        <v>0.28253668560867107</v>
      </c>
      <c r="D6" s="118">
        <v>1.5249541873995776</v>
      </c>
      <c r="E6" s="118">
        <v>0.48037376711010349</v>
      </c>
      <c r="F6" s="118">
        <v>0</v>
      </c>
      <c r="G6" s="118">
        <v>0</v>
      </c>
      <c r="H6" s="118">
        <v>0</v>
      </c>
      <c r="I6" s="118">
        <v>0</v>
      </c>
      <c r="J6" s="118">
        <v>0</v>
      </c>
      <c r="K6" s="118">
        <v>0</v>
      </c>
      <c r="L6" s="118"/>
      <c r="M6" s="118">
        <v>1116</v>
      </c>
      <c r="N6" s="118">
        <f t="shared" si="1"/>
        <v>1116000000</v>
      </c>
      <c r="O6" s="118"/>
      <c r="P6" s="118">
        <f t="shared" si="0"/>
        <v>1.8720042701187199E-10</v>
      </c>
      <c r="Q6" s="118">
        <f t="shared" si="0"/>
        <v>2.5316907312604934E-10</v>
      </c>
      <c r="R6" s="118">
        <f t="shared" si="0"/>
        <v>1.3664464044799081E-9</v>
      </c>
      <c r="S6" s="118">
        <f t="shared" si="0"/>
        <v>4.3044244364704612E-10</v>
      </c>
      <c r="T6" s="118">
        <f t="shared" si="0"/>
        <v>0</v>
      </c>
      <c r="U6" s="118">
        <f t="shared" si="0"/>
        <v>0</v>
      </c>
      <c r="V6" s="118">
        <f t="shared" si="0"/>
        <v>0</v>
      </c>
      <c r="W6" s="118">
        <f t="shared" si="0"/>
        <v>0</v>
      </c>
      <c r="X6" s="118">
        <f t="shared" si="0"/>
        <v>0</v>
      </c>
      <c r="Y6" s="118">
        <f t="shared" si="0"/>
        <v>0</v>
      </c>
      <c r="Z6" s="118"/>
      <c r="AA6" s="118"/>
      <c r="AB6" s="126"/>
      <c r="AC6" s="137"/>
      <c r="AD6" s="138"/>
      <c r="AE6" s="138"/>
      <c r="AF6" s="138"/>
      <c r="AG6" s="138"/>
      <c r="AH6" s="139"/>
      <c r="AI6" s="136"/>
    </row>
    <row r="7" spans="1:35">
      <c r="A7" s="132" t="s">
        <v>14</v>
      </c>
      <c r="B7" s="118">
        <v>0.20891567654524915</v>
      </c>
      <c r="C7" s="118">
        <v>0.16619805035804178</v>
      </c>
      <c r="D7" s="118">
        <v>1.1661414374232064</v>
      </c>
      <c r="E7" s="118">
        <v>7.6859802737616556E-2</v>
      </c>
      <c r="F7" s="118">
        <v>0</v>
      </c>
      <c r="G7" s="118">
        <v>0</v>
      </c>
      <c r="H7" s="118">
        <v>0</v>
      </c>
      <c r="I7" s="118">
        <v>0</v>
      </c>
      <c r="J7" s="118">
        <v>0</v>
      </c>
      <c r="K7" s="118">
        <v>0</v>
      </c>
      <c r="L7" s="118"/>
      <c r="M7" s="118">
        <v>2513</v>
      </c>
      <c r="N7" s="118">
        <f t="shared" si="1"/>
        <v>2513000000</v>
      </c>
      <c r="O7" s="118"/>
      <c r="P7" s="118">
        <f t="shared" si="0"/>
        <v>8.3133973953541241E-11</v>
      </c>
      <c r="Q7" s="118">
        <f t="shared" si="0"/>
        <v>6.6135316497430077E-11</v>
      </c>
      <c r="R7" s="118">
        <f t="shared" si="0"/>
        <v>4.6404354851699418E-10</v>
      </c>
      <c r="S7" s="118">
        <f t="shared" si="0"/>
        <v>3.0584879720500025E-11</v>
      </c>
      <c r="T7" s="118">
        <f t="shared" si="0"/>
        <v>0</v>
      </c>
      <c r="U7" s="118">
        <f t="shared" si="0"/>
        <v>0</v>
      </c>
      <c r="V7" s="118">
        <f t="shared" si="0"/>
        <v>0</v>
      </c>
      <c r="W7" s="118">
        <f t="shared" si="0"/>
        <v>0</v>
      </c>
      <c r="X7" s="118">
        <f t="shared" si="0"/>
        <v>0</v>
      </c>
      <c r="Y7" s="118">
        <f t="shared" si="0"/>
        <v>0</v>
      </c>
      <c r="Z7" s="118"/>
      <c r="AA7" s="118"/>
      <c r="AB7" s="126"/>
      <c r="AC7" s="137"/>
      <c r="AD7" s="138"/>
      <c r="AE7" s="138"/>
      <c r="AF7" s="138"/>
      <c r="AG7" s="138"/>
      <c r="AH7" s="139"/>
      <c r="AI7" s="136"/>
    </row>
    <row r="8" spans="1:35">
      <c r="A8" s="132" t="s">
        <v>15</v>
      </c>
      <c r="B8" s="118">
        <v>0.20891567654524915</v>
      </c>
      <c r="C8" s="118">
        <v>0.63155259136055886</v>
      </c>
      <c r="D8" s="118">
        <v>2.4668376560875522</v>
      </c>
      <c r="E8" s="118">
        <v>0.2305794082128497</v>
      </c>
      <c r="F8" s="118">
        <v>1.8084099999999999</v>
      </c>
      <c r="G8" s="118">
        <v>0</v>
      </c>
      <c r="H8" s="118">
        <v>0</v>
      </c>
      <c r="I8" s="118">
        <v>0</v>
      </c>
      <c r="J8" s="118">
        <v>0</v>
      </c>
      <c r="K8" s="118">
        <v>0</v>
      </c>
      <c r="L8" s="118"/>
      <c r="M8" s="118">
        <v>844</v>
      </c>
      <c r="N8" s="118">
        <f t="shared" si="1"/>
        <v>844000000</v>
      </c>
      <c r="O8" s="118"/>
      <c r="P8" s="118">
        <f t="shared" si="0"/>
        <v>2.4753042244697766E-10</v>
      </c>
      <c r="Q8" s="118">
        <f t="shared" si="0"/>
        <v>7.4828506085374275E-10</v>
      </c>
      <c r="R8" s="118">
        <f t="shared" si="0"/>
        <v>2.9227934313833555E-9</v>
      </c>
      <c r="S8" s="118">
        <f t="shared" si="0"/>
        <v>2.7319835096309206E-10</v>
      </c>
      <c r="T8" s="118">
        <f t="shared" si="0"/>
        <v>2.1426658767772508E-9</v>
      </c>
      <c r="U8" s="118">
        <f t="shared" si="0"/>
        <v>0</v>
      </c>
      <c r="V8" s="118">
        <f t="shared" si="0"/>
        <v>0</v>
      </c>
      <c r="W8" s="118">
        <f t="shared" si="0"/>
        <v>0</v>
      </c>
      <c r="X8" s="118">
        <f t="shared" si="0"/>
        <v>0</v>
      </c>
      <c r="Y8" s="118">
        <f t="shared" si="0"/>
        <v>0</v>
      </c>
      <c r="Z8" s="118"/>
      <c r="AA8" s="118"/>
      <c r="AB8" s="126"/>
      <c r="AC8" s="137"/>
      <c r="AD8" s="138"/>
      <c r="AE8" s="138"/>
      <c r="AF8" s="138"/>
      <c r="AG8" s="138"/>
      <c r="AH8" s="139"/>
      <c r="AI8" s="136"/>
    </row>
    <row r="9" spans="1:35">
      <c r="A9" s="132" t="s">
        <v>16</v>
      </c>
      <c r="B9" s="118">
        <v>0.20891567654524915</v>
      </c>
      <c r="C9" s="118">
        <v>0.19943766042965017</v>
      </c>
      <c r="D9" s="118">
        <v>4.6197141559457799</v>
      </c>
      <c r="E9" s="118">
        <v>0.11528970410642485</v>
      </c>
      <c r="F9" s="118">
        <v>0</v>
      </c>
      <c r="G9" s="118">
        <v>0</v>
      </c>
      <c r="H9" s="118">
        <v>0</v>
      </c>
      <c r="I9" s="118">
        <v>0</v>
      </c>
      <c r="J9" s="118">
        <v>0</v>
      </c>
      <c r="K9" s="118">
        <v>0</v>
      </c>
      <c r="L9" s="118"/>
      <c r="M9" s="118">
        <v>2491</v>
      </c>
      <c r="N9" s="118">
        <f t="shared" si="1"/>
        <v>2491000000</v>
      </c>
      <c r="O9" s="118"/>
      <c r="P9" s="118">
        <f t="shared" si="0"/>
        <v>8.3868196124146584E-11</v>
      </c>
      <c r="Q9" s="118">
        <f t="shared" si="0"/>
        <v>8.0063292023143382E-11</v>
      </c>
      <c r="R9" s="118">
        <f t="shared" si="0"/>
        <v>1.854562085887507E-9</v>
      </c>
      <c r="S9" s="118">
        <f t="shared" si="0"/>
        <v>4.6282498637665535E-11</v>
      </c>
      <c r="T9" s="118">
        <f t="shared" si="0"/>
        <v>0</v>
      </c>
      <c r="U9" s="118">
        <f t="shared" si="0"/>
        <v>0</v>
      </c>
      <c r="V9" s="118">
        <f t="shared" si="0"/>
        <v>0</v>
      </c>
      <c r="W9" s="118">
        <f t="shared" si="0"/>
        <v>0</v>
      </c>
      <c r="X9" s="118">
        <f t="shared" si="0"/>
        <v>0</v>
      </c>
      <c r="Y9" s="118">
        <f t="shared" si="0"/>
        <v>0</v>
      </c>
      <c r="Z9" s="118"/>
      <c r="AA9" s="118"/>
      <c r="AB9" s="126"/>
      <c r="AC9" s="137"/>
      <c r="AD9" s="138"/>
      <c r="AE9" s="138"/>
      <c r="AF9" s="138"/>
      <c r="AG9" s="138"/>
      <c r="AH9" s="139"/>
      <c r="AI9" s="136"/>
    </row>
    <row r="10" spans="1:35">
      <c r="A10" s="132" t="s">
        <v>17</v>
      </c>
      <c r="B10" s="118">
        <v>0</v>
      </c>
      <c r="C10" s="118">
        <v>1.8816947351998998E-3</v>
      </c>
      <c r="D10" s="118">
        <v>0.68347675032148869</v>
      </c>
      <c r="E10" s="118">
        <v>1.0046454094180051E-2</v>
      </c>
      <c r="F10" s="118">
        <v>0</v>
      </c>
      <c r="G10" s="118">
        <v>0</v>
      </c>
      <c r="H10" s="118">
        <v>0</v>
      </c>
      <c r="I10" s="118">
        <v>0</v>
      </c>
      <c r="J10" s="118">
        <v>0</v>
      </c>
      <c r="K10" s="118">
        <v>0</v>
      </c>
      <c r="L10" s="118"/>
      <c r="M10" s="118">
        <v>641</v>
      </c>
      <c r="N10" s="118">
        <f t="shared" si="1"/>
        <v>641000000</v>
      </c>
      <c r="O10" s="118"/>
      <c r="P10" s="118">
        <f t="shared" si="0"/>
        <v>0</v>
      </c>
      <c r="Q10" s="118">
        <f t="shared" si="0"/>
        <v>2.9355612093602182E-12</v>
      </c>
      <c r="R10" s="118">
        <f t="shared" si="0"/>
        <v>1.0662663811567685E-9</v>
      </c>
      <c r="S10" s="118">
        <f t="shared" si="0"/>
        <v>1.5673095310733307E-11</v>
      </c>
      <c r="T10" s="118">
        <f t="shared" si="0"/>
        <v>0</v>
      </c>
      <c r="U10" s="118">
        <f t="shared" si="0"/>
        <v>0</v>
      </c>
      <c r="V10" s="118">
        <f t="shared" si="0"/>
        <v>0</v>
      </c>
      <c r="W10" s="118">
        <f t="shared" si="0"/>
        <v>0</v>
      </c>
      <c r="X10" s="118">
        <f t="shared" si="0"/>
        <v>0</v>
      </c>
      <c r="Y10" s="118">
        <f t="shared" si="0"/>
        <v>0</v>
      </c>
      <c r="Z10" s="118"/>
      <c r="AA10" s="118"/>
      <c r="AB10" s="126"/>
      <c r="AC10" s="137"/>
      <c r="AD10" s="138"/>
      <c r="AE10" s="138"/>
      <c r="AF10" s="138"/>
      <c r="AG10" s="138"/>
      <c r="AH10" s="139"/>
      <c r="AI10" s="136"/>
    </row>
    <row r="11" spans="1:35">
      <c r="A11" s="132" t="s">
        <v>18</v>
      </c>
      <c r="B11" s="118">
        <v>0</v>
      </c>
      <c r="C11" s="118">
        <v>5.6450842055996995E-3</v>
      </c>
      <c r="D11" s="118">
        <v>0.14020035904030539</v>
      </c>
      <c r="E11" s="118">
        <v>0.13060390322434065</v>
      </c>
      <c r="F11" s="118">
        <v>0.56003998417777778</v>
      </c>
      <c r="G11" s="118">
        <v>0</v>
      </c>
      <c r="H11" s="118">
        <v>0</v>
      </c>
      <c r="I11" s="118">
        <v>0</v>
      </c>
      <c r="J11" s="118">
        <v>0</v>
      </c>
      <c r="K11" s="118">
        <v>0</v>
      </c>
      <c r="L11" s="118"/>
      <c r="M11" s="118">
        <v>2100</v>
      </c>
      <c r="N11" s="118">
        <f t="shared" si="1"/>
        <v>2100000000</v>
      </c>
      <c r="O11" s="118"/>
      <c r="P11" s="118">
        <f t="shared" si="0"/>
        <v>0</v>
      </c>
      <c r="Q11" s="118">
        <f t="shared" si="0"/>
        <v>2.6881353359998567E-12</v>
      </c>
      <c r="R11" s="118">
        <f t="shared" si="0"/>
        <v>6.6762075733478756E-11</v>
      </c>
      <c r="S11" s="118">
        <f t="shared" si="0"/>
        <v>6.219233486873364E-11</v>
      </c>
      <c r="T11" s="118">
        <f t="shared" si="0"/>
        <v>2.6668570675132275E-10</v>
      </c>
      <c r="U11" s="118">
        <f t="shared" si="0"/>
        <v>0</v>
      </c>
      <c r="V11" s="118">
        <f t="shared" si="0"/>
        <v>0</v>
      </c>
      <c r="W11" s="118">
        <f t="shared" si="0"/>
        <v>0</v>
      </c>
      <c r="X11" s="118">
        <f t="shared" si="0"/>
        <v>0</v>
      </c>
      <c r="Y11" s="118">
        <f t="shared" si="0"/>
        <v>0</v>
      </c>
      <c r="Z11" s="118"/>
      <c r="AA11" s="118"/>
      <c r="AB11" s="126"/>
      <c r="AC11" s="137"/>
      <c r="AD11" s="138"/>
      <c r="AE11" s="138"/>
      <c r="AF11" s="138"/>
      <c r="AG11" s="138"/>
      <c r="AH11" s="139"/>
      <c r="AI11" s="136"/>
    </row>
    <row r="12" spans="1:35">
      <c r="A12" s="132" t="s">
        <v>19</v>
      </c>
      <c r="B12" s="118">
        <v>0</v>
      </c>
      <c r="C12" s="118">
        <v>9.4084736759994991E-4</v>
      </c>
      <c r="D12" s="118">
        <v>1.4370536801631302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8"/>
      <c r="M12" s="118">
        <v>1058</v>
      </c>
      <c r="N12" s="118">
        <f t="shared" si="1"/>
        <v>1058000000</v>
      </c>
      <c r="O12" s="118"/>
      <c r="P12" s="118">
        <f t="shared" si="0"/>
        <v>0</v>
      </c>
      <c r="Q12" s="118">
        <f t="shared" si="0"/>
        <v>8.8926972362944225E-13</v>
      </c>
      <c r="R12" s="118">
        <f t="shared" si="0"/>
        <v>1.3582737997761156E-9</v>
      </c>
      <c r="S12" s="118">
        <f t="shared" si="0"/>
        <v>0</v>
      </c>
      <c r="T12" s="118">
        <f t="shared" si="0"/>
        <v>0</v>
      </c>
      <c r="U12" s="118">
        <f t="shared" si="0"/>
        <v>0</v>
      </c>
      <c r="V12" s="118">
        <f t="shared" si="0"/>
        <v>0</v>
      </c>
      <c r="W12" s="118">
        <f t="shared" si="0"/>
        <v>0</v>
      </c>
      <c r="X12" s="118">
        <f t="shared" si="0"/>
        <v>0</v>
      </c>
      <c r="Y12" s="118">
        <f t="shared" si="0"/>
        <v>0</v>
      </c>
      <c r="Z12" s="118"/>
      <c r="AA12" s="118"/>
      <c r="AB12" s="126"/>
      <c r="AC12" s="137"/>
      <c r="AD12" s="138"/>
      <c r="AE12" s="138"/>
      <c r="AF12" s="138"/>
      <c r="AG12" s="138"/>
      <c r="AH12" s="139"/>
      <c r="AI12" s="136"/>
    </row>
    <row r="13" spans="1:35">
      <c r="A13" s="132" t="s">
        <v>20</v>
      </c>
      <c r="B13" s="118">
        <v>0</v>
      </c>
      <c r="C13" s="118">
        <v>9.4084736759995E-3</v>
      </c>
      <c r="D13" s="118">
        <v>0.24535062832053445</v>
      </c>
      <c r="E13" s="118">
        <v>5.0232270470900252E-2</v>
      </c>
      <c r="F13" s="118">
        <v>2.0242409066666668E-2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8"/>
      <c r="M13" s="118">
        <v>719</v>
      </c>
      <c r="N13" s="118">
        <f t="shared" si="1"/>
        <v>719000000</v>
      </c>
      <c r="O13" s="118"/>
      <c r="P13" s="118">
        <f t="shared" si="0"/>
        <v>0</v>
      </c>
      <c r="Q13" s="118">
        <f t="shared" si="0"/>
        <v>1.3085498853963143E-11</v>
      </c>
      <c r="R13" s="118">
        <f t="shared" si="0"/>
        <v>3.4123870420102146E-10</v>
      </c>
      <c r="S13" s="118">
        <f t="shared" si="0"/>
        <v>6.9864075759249308E-11</v>
      </c>
      <c r="T13" s="118">
        <f t="shared" si="0"/>
        <v>2.8153559202596201E-11</v>
      </c>
      <c r="U13" s="118">
        <f t="shared" si="0"/>
        <v>0</v>
      </c>
      <c r="V13" s="118">
        <f t="shared" si="0"/>
        <v>0</v>
      </c>
      <c r="W13" s="118">
        <f t="shared" si="0"/>
        <v>0</v>
      </c>
      <c r="X13" s="118">
        <f t="shared" si="0"/>
        <v>0</v>
      </c>
      <c r="Y13" s="118">
        <f t="shared" si="0"/>
        <v>0</v>
      </c>
      <c r="Z13" s="118"/>
      <c r="AA13" s="118"/>
      <c r="AB13" s="126"/>
      <c r="AC13" s="137"/>
      <c r="AD13" s="138"/>
      <c r="AE13" s="138"/>
      <c r="AF13" s="138"/>
      <c r="AG13" s="138"/>
      <c r="AH13" s="139"/>
      <c r="AI13" s="136"/>
    </row>
    <row r="14" spans="1:35">
      <c r="A14" s="132" t="s">
        <v>21</v>
      </c>
      <c r="B14" s="118">
        <v>1.919817123956046</v>
      </c>
      <c r="C14" s="118">
        <v>3.7633894703997996E-3</v>
      </c>
      <c r="D14" s="118">
        <v>3.5050089760076349E-2</v>
      </c>
      <c r="E14" s="118">
        <v>3.013936228254015E-2</v>
      </c>
      <c r="F14" s="118">
        <v>0.62003931052307693</v>
      </c>
      <c r="G14" s="118">
        <v>0</v>
      </c>
      <c r="H14" s="118">
        <v>0</v>
      </c>
      <c r="I14" s="118">
        <v>0</v>
      </c>
      <c r="J14" s="118">
        <v>0</v>
      </c>
      <c r="K14" s="118">
        <v>0</v>
      </c>
      <c r="L14" s="118"/>
      <c r="M14" s="118">
        <v>7810</v>
      </c>
      <c r="N14" s="118">
        <f t="shared" si="1"/>
        <v>7810000000</v>
      </c>
      <c r="O14" s="118"/>
      <c r="P14" s="118">
        <f t="shared" si="0"/>
        <v>2.45815252747253E-10</v>
      </c>
      <c r="Q14" s="118">
        <f t="shared" si="0"/>
        <v>4.8186804998717025E-13</v>
      </c>
      <c r="R14" s="118">
        <f t="shared" si="0"/>
        <v>4.48784760052194E-12</v>
      </c>
      <c r="S14" s="118">
        <f t="shared" si="0"/>
        <v>3.8590732756133358E-12</v>
      </c>
      <c r="T14" s="118">
        <f t="shared" si="0"/>
        <v>7.9390436686693591E-11</v>
      </c>
      <c r="U14" s="118">
        <f t="shared" si="0"/>
        <v>0</v>
      </c>
      <c r="V14" s="118">
        <f t="shared" si="0"/>
        <v>0</v>
      </c>
      <c r="W14" s="118">
        <f t="shared" si="0"/>
        <v>0</v>
      </c>
      <c r="X14" s="118">
        <f t="shared" si="0"/>
        <v>0</v>
      </c>
      <c r="Y14" s="118">
        <f t="shared" si="0"/>
        <v>0</v>
      </c>
      <c r="Z14" s="118"/>
      <c r="AA14" s="118"/>
      <c r="AB14" s="126"/>
      <c r="AC14" s="137"/>
      <c r="AD14" s="138"/>
      <c r="AE14" s="138"/>
      <c r="AF14" s="138"/>
      <c r="AG14" s="138"/>
      <c r="AH14" s="139"/>
      <c r="AI14" s="136"/>
    </row>
    <row r="15" spans="1:35">
      <c r="A15" s="132" t="s">
        <v>22</v>
      </c>
      <c r="B15" s="118">
        <v>0</v>
      </c>
      <c r="C15" s="118">
        <v>9.4084736759994991E-4</v>
      </c>
      <c r="D15" s="118">
        <v>3.5050089760076349E-2</v>
      </c>
      <c r="E15" s="118">
        <v>1.0046454094180051E-2</v>
      </c>
      <c r="F15" s="118">
        <v>0.77504913815384613</v>
      </c>
      <c r="G15" s="118">
        <v>0</v>
      </c>
      <c r="H15" s="118">
        <v>0</v>
      </c>
      <c r="I15" s="118">
        <v>0</v>
      </c>
      <c r="J15" s="118">
        <v>0</v>
      </c>
      <c r="K15" s="118">
        <v>0</v>
      </c>
      <c r="L15" s="118"/>
      <c r="M15" s="118">
        <v>1451</v>
      </c>
      <c r="N15" s="118">
        <f t="shared" si="1"/>
        <v>1451000000</v>
      </c>
      <c r="O15" s="118"/>
      <c r="P15" s="118">
        <f t="shared" si="0"/>
        <v>0</v>
      </c>
      <c r="Q15" s="118">
        <f t="shared" si="0"/>
        <v>6.4841307208818048E-13</v>
      </c>
      <c r="R15" s="118">
        <f t="shared" si="0"/>
        <v>2.4155816512802445E-11</v>
      </c>
      <c r="S15" s="118">
        <f t="shared" si="0"/>
        <v>6.9238139863404895E-12</v>
      </c>
      <c r="T15" s="118">
        <f t="shared" si="0"/>
        <v>5.3414826888617929E-10</v>
      </c>
      <c r="U15" s="118">
        <f t="shared" si="0"/>
        <v>0</v>
      </c>
      <c r="V15" s="118">
        <f t="shared" si="0"/>
        <v>0</v>
      </c>
      <c r="W15" s="118">
        <f t="shared" si="0"/>
        <v>0</v>
      </c>
      <c r="X15" s="118">
        <f t="shared" si="0"/>
        <v>0</v>
      </c>
      <c r="Y15" s="118">
        <f t="shared" si="0"/>
        <v>0</v>
      </c>
      <c r="Z15" s="118"/>
      <c r="AA15" s="118"/>
      <c r="AB15" s="126"/>
      <c r="AC15" s="137"/>
      <c r="AD15" s="138"/>
      <c r="AE15" s="138"/>
      <c r="AF15" s="138"/>
      <c r="AG15" s="138"/>
      <c r="AH15" s="139"/>
      <c r="AI15" s="136"/>
    </row>
    <row r="16" spans="1:35">
      <c r="A16" s="132" t="s">
        <v>23</v>
      </c>
      <c r="B16" s="118">
        <v>3.6263212341391982</v>
      </c>
      <c r="C16" s="118">
        <v>1.8816947351999E-2</v>
      </c>
      <c r="D16" s="118">
        <v>0.50822630152110693</v>
      </c>
      <c r="E16" s="118">
        <v>0.14065035731852071</v>
      </c>
      <c r="F16" s="118">
        <v>5.4253439670769223</v>
      </c>
      <c r="G16" s="118">
        <v>0</v>
      </c>
      <c r="H16" s="118">
        <v>0</v>
      </c>
      <c r="I16" s="118">
        <v>0</v>
      </c>
      <c r="J16" s="118">
        <v>0</v>
      </c>
      <c r="K16" s="118">
        <v>0</v>
      </c>
      <c r="L16" s="118"/>
      <c r="M16" s="118">
        <v>10725</v>
      </c>
      <c r="N16" s="118">
        <f t="shared" si="1"/>
        <v>10725000000</v>
      </c>
      <c r="O16" s="118"/>
      <c r="P16" s="118">
        <f t="shared" si="0"/>
        <v>3.3811852998966881E-10</v>
      </c>
      <c r="Q16" s="118">
        <f t="shared" si="0"/>
        <v>1.7544939255943123E-12</v>
      </c>
      <c r="R16" s="118">
        <f t="shared" si="0"/>
        <v>4.7387067740895752E-11</v>
      </c>
      <c r="S16" s="118">
        <f t="shared" si="0"/>
        <v>1.3114252430631302E-11</v>
      </c>
      <c r="T16" s="118">
        <f t="shared" si="0"/>
        <v>5.0585957734982958E-10</v>
      </c>
      <c r="U16" s="118">
        <f t="shared" si="0"/>
        <v>0</v>
      </c>
      <c r="V16" s="118">
        <f t="shared" si="0"/>
        <v>0</v>
      </c>
      <c r="W16" s="118">
        <f t="shared" si="0"/>
        <v>0</v>
      </c>
      <c r="X16" s="118">
        <f t="shared" si="0"/>
        <v>0</v>
      </c>
      <c r="Y16" s="118">
        <f t="shared" si="0"/>
        <v>0</v>
      </c>
      <c r="Z16" s="118"/>
      <c r="AA16" s="118"/>
      <c r="AB16" s="126"/>
      <c r="AC16" s="137"/>
      <c r="AD16" s="138"/>
      <c r="AE16" s="138"/>
      <c r="AF16" s="138"/>
      <c r="AG16" s="138"/>
      <c r="AH16" s="139"/>
      <c r="AI16" s="136"/>
    </row>
    <row r="17" spans="1:35">
      <c r="A17" s="132" t="s">
        <v>24</v>
      </c>
      <c r="B17" s="118">
        <v>0</v>
      </c>
      <c r="C17" s="118">
        <v>3.7633894703997996E-3</v>
      </c>
      <c r="D17" s="118">
        <v>0.10515026928022904</v>
      </c>
      <c r="E17" s="118">
        <v>4.0185816376720203E-2</v>
      </c>
      <c r="F17" s="118">
        <v>2.4801572420923077</v>
      </c>
      <c r="G17" s="118">
        <v>0</v>
      </c>
      <c r="H17" s="118">
        <v>0</v>
      </c>
      <c r="I17" s="118">
        <v>0</v>
      </c>
      <c r="J17" s="118">
        <v>0</v>
      </c>
      <c r="K17" s="118">
        <v>0</v>
      </c>
      <c r="L17" s="118"/>
      <c r="M17" s="118">
        <v>5758</v>
      </c>
      <c r="N17" s="118">
        <f t="shared" si="1"/>
        <v>5758000000</v>
      </c>
      <c r="O17" s="118"/>
      <c r="P17" s="118">
        <f t="shared" si="0"/>
        <v>0</v>
      </c>
      <c r="Q17" s="118">
        <f t="shared" si="0"/>
        <v>6.5359316957273356E-13</v>
      </c>
      <c r="R17" s="118">
        <f t="shared" si="0"/>
        <v>1.8261595915288127E-11</v>
      </c>
      <c r="S17" s="118">
        <f t="shared" si="0"/>
        <v>6.9791275402431754E-12</v>
      </c>
      <c r="T17" s="118">
        <f t="shared" si="0"/>
        <v>4.3073241439602428E-10</v>
      </c>
      <c r="U17" s="118">
        <f t="shared" si="0"/>
        <v>0</v>
      </c>
      <c r="V17" s="118">
        <f t="shared" si="0"/>
        <v>0</v>
      </c>
      <c r="W17" s="118">
        <f t="shared" si="0"/>
        <v>0</v>
      </c>
      <c r="X17" s="118">
        <f t="shared" si="0"/>
        <v>0</v>
      </c>
      <c r="Y17" s="118">
        <f t="shared" si="0"/>
        <v>0</v>
      </c>
      <c r="Z17" s="118"/>
      <c r="AA17" s="118"/>
      <c r="AB17" s="126"/>
      <c r="AC17" s="137"/>
      <c r="AD17" s="138"/>
      <c r="AE17" s="138"/>
      <c r="AF17" s="138"/>
      <c r="AG17" s="138"/>
      <c r="AH17" s="139"/>
      <c r="AI17" s="136"/>
    </row>
    <row r="18" spans="1:35">
      <c r="A18" s="132" t="s">
        <v>25</v>
      </c>
      <c r="B18" s="118">
        <v>0.21331301377289399</v>
      </c>
      <c r="C18" s="118">
        <v>2.8225421027998497E-3</v>
      </c>
      <c r="D18" s="118">
        <v>8.7625224400190868E-2</v>
      </c>
      <c r="E18" s="118">
        <v>3.013936228254015E-2</v>
      </c>
      <c r="F18" s="118">
        <v>0.77504913815384613</v>
      </c>
      <c r="G18" s="118">
        <v>0</v>
      </c>
      <c r="H18" s="118">
        <v>0</v>
      </c>
      <c r="I18" s="118">
        <v>0</v>
      </c>
      <c r="J18" s="118">
        <v>0</v>
      </c>
      <c r="K18" s="118">
        <v>0</v>
      </c>
      <c r="L18" s="118"/>
      <c r="M18" s="118">
        <v>3326</v>
      </c>
      <c r="N18" s="118">
        <f t="shared" si="1"/>
        <v>3326000000</v>
      </c>
      <c r="O18" s="118"/>
      <c r="P18" s="118">
        <f t="shared" si="0"/>
        <v>6.4135001134363794E-11</v>
      </c>
      <c r="Q18" s="118">
        <f t="shared" si="0"/>
        <v>8.4862961599514421E-13</v>
      </c>
      <c r="R18" s="118">
        <f t="shared" si="0"/>
        <v>2.6345527480514392E-11</v>
      </c>
      <c r="S18" s="118">
        <f t="shared" si="0"/>
        <v>9.0617445227120123E-12</v>
      </c>
      <c r="T18" s="118">
        <f t="shared" si="0"/>
        <v>2.3302740172995976E-10</v>
      </c>
      <c r="U18" s="118">
        <f t="shared" si="0"/>
        <v>0</v>
      </c>
      <c r="V18" s="118">
        <f t="shared" si="0"/>
        <v>0</v>
      </c>
      <c r="W18" s="118">
        <f t="shared" si="0"/>
        <v>0</v>
      </c>
      <c r="X18" s="118">
        <f t="shared" si="0"/>
        <v>0</v>
      </c>
      <c r="Y18" s="118">
        <f t="shared" si="0"/>
        <v>0</v>
      </c>
      <c r="Z18" s="118"/>
      <c r="AA18" s="118"/>
      <c r="AB18" s="126"/>
      <c r="AC18" s="137"/>
      <c r="AD18" s="138"/>
      <c r="AE18" s="138"/>
      <c r="AF18" s="138"/>
      <c r="AG18" s="138"/>
      <c r="AH18" s="139"/>
      <c r="AI18" s="136"/>
    </row>
    <row r="19" spans="1:35">
      <c r="A19" s="132" t="s">
        <v>26</v>
      </c>
      <c r="B19" s="118">
        <v>0.21331301377289399</v>
      </c>
      <c r="C19" s="118">
        <v>4.70423683799975E-3</v>
      </c>
      <c r="D19" s="118">
        <v>0.12267531416026722</v>
      </c>
      <c r="E19" s="118">
        <v>3.013936228254015E-2</v>
      </c>
      <c r="F19" s="118">
        <v>2.0242409066666668E-2</v>
      </c>
      <c r="G19" s="118">
        <v>0</v>
      </c>
      <c r="H19" s="118">
        <v>0</v>
      </c>
      <c r="I19" s="118">
        <v>0</v>
      </c>
      <c r="J19" s="118">
        <v>0</v>
      </c>
      <c r="K19" s="118">
        <v>0</v>
      </c>
      <c r="L19" s="118"/>
      <c r="M19" s="118">
        <v>1895</v>
      </c>
      <c r="N19" s="118">
        <f t="shared" si="1"/>
        <v>1895000000</v>
      </c>
      <c r="O19" s="118"/>
      <c r="P19" s="118">
        <f t="shared" si="0"/>
        <v>1.1256623418094671E-10</v>
      </c>
      <c r="Q19" s="118">
        <f t="shared" si="0"/>
        <v>2.4824468802109499E-12</v>
      </c>
      <c r="R19" s="118">
        <f t="shared" si="0"/>
        <v>6.4736313541038119E-11</v>
      </c>
      <c r="S19" s="118">
        <f t="shared" si="0"/>
        <v>1.59046766662481E-11</v>
      </c>
      <c r="T19" s="118">
        <f t="shared" si="0"/>
        <v>1.0682010061565524E-11</v>
      </c>
      <c r="U19" s="118">
        <f t="shared" si="0"/>
        <v>0</v>
      </c>
      <c r="V19" s="118">
        <f t="shared" si="0"/>
        <v>0</v>
      </c>
      <c r="W19" s="118">
        <f t="shared" si="0"/>
        <v>0</v>
      </c>
      <c r="X19" s="118">
        <f t="shared" si="0"/>
        <v>0</v>
      </c>
      <c r="Y19" s="118">
        <f t="shared" si="0"/>
        <v>0</v>
      </c>
      <c r="Z19" s="118"/>
      <c r="AA19" s="118"/>
      <c r="AB19" s="126"/>
      <c r="AC19" s="137"/>
      <c r="AD19" s="138"/>
      <c r="AE19" s="138"/>
      <c r="AF19" s="138"/>
      <c r="AG19" s="138"/>
      <c r="AH19" s="139"/>
      <c r="AI19" s="136"/>
    </row>
    <row r="20" spans="1:35">
      <c r="A20" s="132" t="s">
        <v>27</v>
      </c>
      <c r="B20" s="118">
        <v>0</v>
      </c>
      <c r="C20" s="118">
        <v>1.8816947351998998E-3</v>
      </c>
      <c r="D20" s="118">
        <v>5.2575134640114519E-2</v>
      </c>
      <c r="E20" s="118">
        <v>1.0046454094180051E-2</v>
      </c>
      <c r="F20" s="118">
        <v>6.7474696888888885E-3</v>
      </c>
      <c r="G20" s="118">
        <v>0</v>
      </c>
      <c r="H20" s="118">
        <v>0</v>
      </c>
      <c r="I20" s="118">
        <v>0</v>
      </c>
      <c r="J20" s="118">
        <v>0</v>
      </c>
      <c r="K20" s="118">
        <v>0</v>
      </c>
      <c r="L20" s="118"/>
      <c r="M20" s="118">
        <v>704</v>
      </c>
      <c r="N20" s="118">
        <f t="shared" si="1"/>
        <v>704000000</v>
      </c>
      <c r="O20" s="118"/>
      <c r="P20" s="118">
        <f t="shared" si="0"/>
        <v>0</v>
      </c>
      <c r="Q20" s="118">
        <f t="shared" si="0"/>
        <v>2.6728618397725849E-12</v>
      </c>
      <c r="R20" s="118">
        <f t="shared" si="0"/>
        <v>7.4680588977435397E-11</v>
      </c>
      <c r="S20" s="118">
        <f t="shared" si="0"/>
        <v>1.4270531383778482E-11</v>
      </c>
      <c r="T20" s="118">
        <f t="shared" si="0"/>
        <v>9.5844739898989891E-12</v>
      </c>
      <c r="U20" s="118">
        <f t="shared" si="0"/>
        <v>0</v>
      </c>
      <c r="V20" s="118">
        <f t="shared" si="0"/>
        <v>0</v>
      </c>
      <c r="W20" s="118">
        <f t="shared" si="0"/>
        <v>0</v>
      </c>
      <c r="X20" s="118">
        <f t="shared" si="0"/>
        <v>0</v>
      </c>
      <c r="Y20" s="118">
        <f t="shared" si="0"/>
        <v>0</v>
      </c>
      <c r="Z20" s="118"/>
      <c r="AA20" s="118"/>
      <c r="AB20" s="126"/>
      <c r="AC20" s="137"/>
      <c r="AD20" s="138"/>
      <c r="AE20" s="138"/>
      <c r="AF20" s="138"/>
      <c r="AG20" s="138"/>
      <c r="AH20" s="139"/>
      <c r="AI20" s="136"/>
    </row>
    <row r="21" spans="1:35">
      <c r="A21" s="132" t="s">
        <v>28</v>
      </c>
      <c r="B21" s="118">
        <v>0.21331301377289399</v>
      </c>
      <c r="C21" s="118">
        <v>8.4676263083995479E-3</v>
      </c>
      <c r="D21" s="118">
        <v>0.24535062832053445</v>
      </c>
      <c r="E21" s="118">
        <v>9.0418086847620455E-2</v>
      </c>
      <c r="F21" s="118">
        <v>1.3636324838033997</v>
      </c>
      <c r="G21" s="118">
        <v>0</v>
      </c>
      <c r="H21" s="118">
        <v>0</v>
      </c>
      <c r="I21" s="118">
        <v>0</v>
      </c>
      <c r="J21" s="118">
        <v>0</v>
      </c>
      <c r="K21" s="118">
        <v>0</v>
      </c>
      <c r="L21" s="118"/>
      <c r="M21" s="118">
        <v>4741</v>
      </c>
      <c r="N21" s="118">
        <f t="shared" si="1"/>
        <v>4741000000</v>
      </c>
      <c r="O21" s="118"/>
      <c r="P21" s="118">
        <f t="shared" si="0"/>
        <v>4.4993253274181398E-11</v>
      </c>
      <c r="Q21" s="118">
        <f t="shared" si="0"/>
        <v>1.7860422502424696E-12</v>
      </c>
      <c r="R21" s="118">
        <f t="shared" si="0"/>
        <v>5.1750818038501254E-11</v>
      </c>
      <c r="S21" s="118">
        <f t="shared" si="0"/>
        <v>1.9071522220548502E-11</v>
      </c>
      <c r="T21" s="118">
        <f t="shared" si="0"/>
        <v>2.8762549753288329E-10</v>
      </c>
      <c r="U21" s="118">
        <f t="shared" si="0"/>
        <v>0</v>
      </c>
      <c r="V21" s="118">
        <f t="shared" si="0"/>
        <v>0</v>
      </c>
      <c r="W21" s="118">
        <f t="shared" si="0"/>
        <v>0</v>
      </c>
      <c r="X21" s="118">
        <f t="shared" si="0"/>
        <v>0</v>
      </c>
      <c r="Y21" s="118">
        <f t="shared" si="0"/>
        <v>0</v>
      </c>
      <c r="Z21" s="118"/>
      <c r="AA21" s="118"/>
      <c r="AB21" s="126"/>
      <c r="AC21" s="137"/>
      <c r="AD21" s="138"/>
      <c r="AE21" s="138"/>
      <c r="AF21" s="138"/>
      <c r="AG21" s="138"/>
      <c r="AH21" s="139"/>
      <c r="AI21" s="136"/>
    </row>
    <row r="22" spans="1:35">
      <c r="A22" s="132" t="s">
        <v>29</v>
      </c>
      <c r="B22" s="118">
        <v>0.21331301377289399</v>
      </c>
      <c r="C22" s="118">
        <v>6.5859315731996489E-3</v>
      </c>
      <c r="D22" s="118">
        <v>0.19277549368041991</v>
      </c>
      <c r="E22" s="118">
        <v>7.0325178659260357E-2</v>
      </c>
      <c r="F22" s="118">
        <v>3.7878680105649996</v>
      </c>
      <c r="G22" s="118">
        <v>0</v>
      </c>
      <c r="H22" s="118">
        <v>0</v>
      </c>
      <c r="I22" s="118">
        <v>0</v>
      </c>
      <c r="J22" s="118">
        <v>0</v>
      </c>
      <c r="K22" s="118">
        <v>0</v>
      </c>
      <c r="L22" s="118"/>
      <c r="M22" s="118">
        <v>2980</v>
      </c>
      <c r="N22" s="118">
        <f t="shared" si="1"/>
        <v>2980000000</v>
      </c>
      <c r="O22" s="118"/>
      <c r="P22" s="118">
        <f t="shared" si="0"/>
        <v>7.1581548245937587E-11</v>
      </c>
      <c r="Q22" s="118">
        <f t="shared" si="0"/>
        <v>2.2100441520804191E-12</v>
      </c>
      <c r="R22" s="118">
        <f t="shared" si="0"/>
        <v>6.468976298000668E-11</v>
      </c>
      <c r="S22" s="118">
        <f t="shared" si="0"/>
        <v>2.3599053241362537E-11</v>
      </c>
      <c r="T22" s="118">
        <f t="shared" si="0"/>
        <v>1.2710966478406039E-9</v>
      </c>
      <c r="U22" s="118">
        <f t="shared" si="0"/>
        <v>0</v>
      </c>
      <c r="V22" s="118">
        <f t="shared" si="0"/>
        <v>0</v>
      </c>
      <c r="W22" s="118">
        <f t="shared" si="0"/>
        <v>0</v>
      </c>
      <c r="X22" s="118">
        <f t="shared" si="0"/>
        <v>0</v>
      </c>
      <c r="Y22" s="118">
        <f t="shared" si="0"/>
        <v>0</v>
      </c>
      <c r="Z22" s="118"/>
      <c r="AA22" s="118"/>
      <c r="AB22" s="126"/>
      <c r="AC22" s="137"/>
      <c r="AD22" s="138"/>
      <c r="AE22" s="138"/>
      <c r="AF22" s="138"/>
      <c r="AG22" s="138"/>
      <c r="AH22" s="139"/>
      <c r="AI22" s="136"/>
    </row>
    <row r="23" spans="1:35">
      <c r="A23" s="132" t="s">
        <v>30</v>
      </c>
      <c r="B23" s="118">
        <v>0.42662602754578799</v>
      </c>
      <c r="C23" s="118">
        <v>2.2580336822398798E-2</v>
      </c>
      <c r="D23" s="118">
        <v>0.61337657080133612</v>
      </c>
      <c r="E23" s="118">
        <v>0.14065035731852071</v>
      </c>
      <c r="F23" s="118">
        <v>0.15151472042259997</v>
      </c>
      <c r="G23" s="118">
        <v>0</v>
      </c>
      <c r="H23" s="118">
        <v>0</v>
      </c>
      <c r="I23" s="118">
        <v>0</v>
      </c>
      <c r="J23" s="118">
        <v>0</v>
      </c>
      <c r="K23" s="118">
        <v>0</v>
      </c>
      <c r="L23" s="118"/>
      <c r="M23" s="118">
        <v>1796</v>
      </c>
      <c r="N23" s="118">
        <f t="shared" si="1"/>
        <v>1796000000</v>
      </c>
      <c r="O23" s="118"/>
      <c r="P23" s="118">
        <f t="shared" si="0"/>
        <v>2.3754233159565035E-10</v>
      </c>
      <c r="Q23" s="118">
        <f t="shared" si="0"/>
        <v>1.2572570613807794E-11</v>
      </c>
      <c r="R23" s="118">
        <f t="shared" si="0"/>
        <v>3.4152370311878401E-10</v>
      </c>
      <c r="S23" s="118">
        <f t="shared" si="0"/>
        <v>7.8313116547060526E-11</v>
      </c>
      <c r="T23" s="118">
        <f t="shared" si="0"/>
        <v>8.4362316493652548E-11</v>
      </c>
      <c r="U23" s="118">
        <f t="shared" si="0"/>
        <v>0</v>
      </c>
      <c r="V23" s="118">
        <f t="shared" si="0"/>
        <v>0</v>
      </c>
      <c r="W23" s="118">
        <f t="shared" si="0"/>
        <v>0</v>
      </c>
      <c r="X23" s="118">
        <f t="shared" si="0"/>
        <v>0</v>
      </c>
      <c r="Y23" s="118">
        <f t="shared" si="0"/>
        <v>0</v>
      </c>
      <c r="Z23" s="118"/>
      <c r="AA23" s="118"/>
      <c r="AB23" s="126"/>
      <c r="AC23" s="137"/>
      <c r="AD23" s="138"/>
      <c r="AE23" s="138"/>
      <c r="AF23" s="138"/>
      <c r="AG23" s="138"/>
      <c r="AH23" s="139"/>
      <c r="AI23" s="136"/>
    </row>
    <row r="24" spans="1:35">
      <c r="A24" s="132" t="s">
        <v>31</v>
      </c>
      <c r="B24" s="118">
        <v>0</v>
      </c>
      <c r="C24" s="118">
        <v>6.3977620996796589E-2</v>
      </c>
      <c r="D24" s="118">
        <v>1.7525044880038172</v>
      </c>
      <c r="E24" s="118">
        <v>0.47218334242646237</v>
      </c>
      <c r="F24" s="118">
        <v>0.52108610437207525</v>
      </c>
      <c r="G24" s="118">
        <v>0</v>
      </c>
      <c r="H24" s="118">
        <v>0</v>
      </c>
      <c r="I24" s="118">
        <v>0</v>
      </c>
      <c r="J24" s="118">
        <v>0</v>
      </c>
      <c r="K24" s="118">
        <v>0</v>
      </c>
      <c r="L24" s="118"/>
      <c r="M24" s="118">
        <v>6005</v>
      </c>
      <c r="N24" s="118">
        <f t="shared" si="1"/>
        <v>6005000000</v>
      </c>
      <c r="O24" s="118"/>
      <c r="P24" s="118">
        <f t="shared" si="0"/>
        <v>0</v>
      </c>
      <c r="Q24" s="118">
        <f t="shared" si="0"/>
        <v>1.0654058450757134E-11</v>
      </c>
      <c r="R24" s="118">
        <f t="shared" si="0"/>
        <v>2.9184088060013607E-10</v>
      </c>
      <c r="S24" s="118">
        <f t="shared" si="0"/>
        <v>7.8631697323307634E-11</v>
      </c>
      <c r="T24" s="118">
        <f t="shared" si="0"/>
        <v>8.6775371252635351E-11</v>
      </c>
      <c r="U24" s="118">
        <f t="shared" si="0"/>
        <v>0</v>
      </c>
      <c r="V24" s="118">
        <f t="shared" si="0"/>
        <v>0</v>
      </c>
      <c r="W24" s="118">
        <f t="shared" si="0"/>
        <v>0</v>
      </c>
      <c r="X24" s="118">
        <f t="shared" si="0"/>
        <v>0</v>
      </c>
      <c r="Y24" s="118">
        <f t="shared" si="0"/>
        <v>0</v>
      </c>
      <c r="Z24" s="118"/>
      <c r="AA24" s="118"/>
      <c r="AB24" s="126"/>
      <c r="AC24" s="137"/>
      <c r="AD24" s="138"/>
      <c r="AE24" s="138"/>
      <c r="AF24" s="138"/>
      <c r="AG24" s="138"/>
      <c r="AH24" s="139"/>
      <c r="AI24" s="136"/>
    </row>
    <row r="25" spans="1:35">
      <c r="A25" s="132" t="s">
        <v>32</v>
      </c>
      <c r="B25" s="118">
        <v>0</v>
      </c>
      <c r="C25" s="118">
        <v>2.8225421027998497E-3</v>
      </c>
      <c r="D25" s="118">
        <v>8.7625224400190868E-2</v>
      </c>
      <c r="E25" s="118">
        <v>2.0092908188360101E-2</v>
      </c>
      <c r="F25" s="118">
        <v>6.9478147249610034</v>
      </c>
      <c r="G25" s="118">
        <v>0</v>
      </c>
      <c r="H25" s="118">
        <v>0</v>
      </c>
      <c r="I25" s="118">
        <v>0</v>
      </c>
      <c r="J25" s="118">
        <v>1</v>
      </c>
      <c r="K25" s="118">
        <v>0</v>
      </c>
      <c r="L25" s="118"/>
      <c r="M25" s="118">
        <v>882</v>
      </c>
      <c r="N25" s="118">
        <f t="shared" si="1"/>
        <v>882000000</v>
      </c>
      <c r="O25" s="118"/>
      <c r="P25" s="118">
        <f t="shared" si="0"/>
        <v>0</v>
      </c>
      <c r="Q25" s="118">
        <f t="shared" si="0"/>
        <v>3.2001611142855439E-12</v>
      </c>
      <c r="R25" s="118">
        <f t="shared" si="0"/>
        <v>9.9348326984343392E-11</v>
      </c>
      <c r="S25" s="118">
        <f t="shared" si="0"/>
        <v>2.2781075043492179E-11</v>
      </c>
      <c r="T25" s="118">
        <f t="shared" si="0"/>
        <v>7.8773409580056727E-9</v>
      </c>
      <c r="U25" s="118">
        <f t="shared" si="0"/>
        <v>0</v>
      </c>
      <c r="V25" s="118">
        <f t="shared" si="0"/>
        <v>0</v>
      </c>
      <c r="W25" s="118">
        <f t="shared" si="0"/>
        <v>0</v>
      </c>
      <c r="X25" s="118">
        <f t="shared" si="0"/>
        <v>1.1337868480725624E-9</v>
      </c>
      <c r="Y25" s="118">
        <f t="shared" si="0"/>
        <v>0</v>
      </c>
      <c r="Z25" s="118"/>
      <c r="AA25" s="118"/>
      <c r="AB25" s="126"/>
      <c r="AC25" s="137"/>
      <c r="AD25" s="138"/>
      <c r="AE25" s="138"/>
      <c r="AF25" s="138"/>
      <c r="AG25" s="138"/>
      <c r="AH25" s="139"/>
      <c r="AI25" s="136"/>
    </row>
    <row r="26" spans="1:35">
      <c r="A26" s="132" t="s">
        <v>33</v>
      </c>
      <c r="B26" s="118">
        <v>0</v>
      </c>
      <c r="C26" s="118">
        <v>0</v>
      </c>
      <c r="D26" s="118">
        <v>0</v>
      </c>
      <c r="E26" s="118">
        <v>0</v>
      </c>
      <c r="F26" s="118">
        <v>3.4739073624805017</v>
      </c>
      <c r="G26" s="118">
        <v>0</v>
      </c>
      <c r="H26" s="118">
        <v>0</v>
      </c>
      <c r="I26" s="118">
        <v>0</v>
      </c>
      <c r="J26" s="118">
        <v>0</v>
      </c>
      <c r="K26" s="118">
        <v>0</v>
      </c>
      <c r="L26" s="118"/>
      <c r="M26" s="118">
        <v>1006</v>
      </c>
      <c r="N26" s="118">
        <f t="shared" si="1"/>
        <v>1006000000</v>
      </c>
      <c r="O26" s="118"/>
      <c r="P26" s="118">
        <f t="shared" si="0"/>
        <v>0</v>
      </c>
      <c r="Q26" s="118">
        <f t="shared" si="0"/>
        <v>0</v>
      </c>
      <c r="R26" s="118">
        <f t="shared" si="0"/>
        <v>0</v>
      </c>
      <c r="S26" s="118">
        <f t="shared" si="0"/>
        <v>0</v>
      </c>
      <c r="T26" s="118">
        <f t="shared" si="0"/>
        <v>3.4531882330820095E-9</v>
      </c>
      <c r="U26" s="118">
        <f t="shared" si="0"/>
        <v>0</v>
      </c>
      <c r="V26" s="118">
        <f t="shared" si="0"/>
        <v>0</v>
      </c>
      <c r="W26" s="118">
        <f t="shared" si="0"/>
        <v>0</v>
      </c>
      <c r="X26" s="118">
        <f t="shared" si="0"/>
        <v>0</v>
      </c>
      <c r="Y26" s="118">
        <f t="shared" si="0"/>
        <v>0</v>
      </c>
      <c r="Z26" s="118"/>
      <c r="AA26" s="118"/>
      <c r="AB26" s="126"/>
      <c r="AC26" s="137"/>
      <c r="AD26" s="138"/>
      <c r="AE26" s="138"/>
      <c r="AF26" s="138"/>
      <c r="AG26" s="138"/>
      <c r="AH26" s="139"/>
      <c r="AI26" s="136"/>
    </row>
    <row r="27" spans="1:35">
      <c r="A27" s="132" t="s">
        <v>34</v>
      </c>
      <c r="B27" s="118">
        <v>0</v>
      </c>
      <c r="C27" s="118">
        <v>9.4084736759994991E-4</v>
      </c>
      <c r="D27" s="118">
        <v>3.5050089760076349E-2</v>
      </c>
      <c r="E27" s="118">
        <v>1.0046454094180051E-2</v>
      </c>
      <c r="F27" s="118">
        <v>0.1157969120826834</v>
      </c>
      <c r="G27" s="118">
        <v>0</v>
      </c>
      <c r="H27" s="118">
        <v>0</v>
      </c>
      <c r="I27" s="118">
        <v>0</v>
      </c>
      <c r="J27" s="118">
        <v>0</v>
      </c>
      <c r="K27" s="118">
        <v>0</v>
      </c>
      <c r="L27" s="118"/>
      <c r="M27" s="118">
        <v>1141</v>
      </c>
      <c r="N27" s="118">
        <f t="shared" si="1"/>
        <v>1141000000</v>
      </c>
      <c r="O27" s="118"/>
      <c r="P27" s="118">
        <f t="shared" si="0"/>
        <v>0</v>
      </c>
      <c r="Q27" s="118">
        <f t="shared" si="0"/>
        <v>8.2458139141099899E-13</v>
      </c>
      <c r="R27" s="118">
        <f t="shared" si="0"/>
        <v>3.0718746503134396E-11</v>
      </c>
      <c r="S27" s="118">
        <f t="shared" si="0"/>
        <v>8.8049553849080193E-12</v>
      </c>
      <c r="T27" s="118">
        <f t="shared" si="0"/>
        <v>1.0148721479639212E-10</v>
      </c>
      <c r="U27" s="118">
        <f t="shared" si="0"/>
        <v>0</v>
      </c>
      <c r="V27" s="118">
        <f t="shared" si="0"/>
        <v>0</v>
      </c>
      <c r="W27" s="118">
        <f t="shared" si="0"/>
        <v>0</v>
      </c>
      <c r="X27" s="118">
        <f t="shared" si="0"/>
        <v>0</v>
      </c>
      <c r="Y27" s="118">
        <f t="shared" si="0"/>
        <v>0</v>
      </c>
      <c r="Z27" s="118"/>
      <c r="AA27" s="118"/>
      <c r="AB27" s="126"/>
      <c r="AC27" s="137"/>
      <c r="AD27" s="138"/>
      <c r="AE27" s="138"/>
      <c r="AF27" s="138"/>
      <c r="AG27" s="138"/>
      <c r="AH27" s="139"/>
      <c r="AI27" s="136"/>
    </row>
    <row r="28" spans="1:35">
      <c r="A28" s="132" t="s">
        <v>35</v>
      </c>
      <c r="B28" s="118">
        <v>0</v>
      </c>
      <c r="C28" s="118">
        <v>2.8225421027998497E-3</v>
      </c>
      <c r="D28" s="118">
        <v>7.0100179520152697E-2</v>
      </c>
      <c r="E28" s="118">
        <v>2.0092908188360101E-2</v>
      </c>
      <c r="F28" s="118">
        <v>2.6989878755555554E-2</v>
      </c>
      <c r="G28" s="118">
        <v>0</v>
      </c>
      <c r="H28" s="118">
        <v>0</v>
      </c>
      <c r="I28" s="118">
        <v>0</v>
      </c>
      <c r="J28" s="118">
        <v>0</v>
      </c>
      <c r="K28" s="118">
        <v>0</v>
      </c>
      <c r="L28" s="118"/>
      <c r="M28" s="118">
        <v>3348</v>
      </c>
      <c r="N28" s="118">
        <f t="shared" si="1"/>
        <v>3348000000</v>
      </c>
      <c r="O28" s="118"/>
      <c r="P28" s="118">
        <f t="shared" si="0"/>
        <v>0</v>
      </c>
      <c r="Q28" s="118">
        <f t="shared" si="0"/>
        <v>8.4305319677414864E-13</v>
      </c>
      <c r="R28" s="118">
        <f t="shared" si="0"/>
        <v>2.0937926977345491E-11</v>
      </c>
      <c r="S28" s="118">
        <f t="shared" si="0"/>
        <v>6.0014660060812727E-12</v>
      </c>
      <c r="T28" s="118">
        <f t="shared" si="0"/>
        <v>8.0614930572149213E-12</v>
      </c>
      <c r="U28" s="118">
        <f t="shared" ref="U28:Y59" si="2">G28/$N28</f>
        <v>0</v>
      </c>
      <c r="V28" s="118">
        <f t="shared" si="2"/>
        <v>0</v>
      </c>
      <c r="W28" s="118">
        <f t="shared" si="2"/>
        <v>0</v>
      </c>
      <c r="X28" s="118">
        <f t="shared" si="2"/>
        <v>0</v>
      </c>
      <c r="Y28" s="118">
        <f t="shared" si="2"/>
        <v>0</v>
      </c>
      <c r="Z28" s="118"/>
      <c r="AA28" s="118"/>
      <c r="AB28" s="126"/>
      <c r="AC28" s="137"/>
      <c r="AD28" s="138"/>
      <c r="AE28" s="138"/>
      <c r="AF28" s="138"/>
      <c r="AG28" s="138"/>
      <c r="AH28" s="139"/>
      <c r="AI28" s="136"/>
    </row>
    <row r="29" spans="1:35">
      <c r="A29" s="132" t="s">
        <v>36</v>
      </c>
      <c r="B29" s="118">
        <v>6.186077399413926</v>
      </c>
      <c r="C29" s="118">
        <v>1.5053557881599199E-2</v>
      </c>
      <c r="D29" s="118">
        <v>0.40307603224087801</v>
      </c>
      <c r="E29" s="118">
        <v>0.18083617369524091</v>
      </c>
      <c r="F29" s="118">
        <v>8.0969636266666672E-2</v>
      </c>
      <c r="G29" s="118">
        <v>0</v>
      </c>
      <c r="H29" s="118">
        <v>0</v>
      </c>
      <c r="I29" s="118">
        <v>0</v>
      </c>
      <c r="J29" s="118">
        <v>0</v>
      </c>
      <c r="K29" s="118">
        <v>1</v>
      </c>
      <c r="L29" s="118"/>
      <c r="M29" s="118">
        <v>2479</v>
      </c>
      <c r="N29" s="118">
        <f t="shared" si="1"/>
        <v>2479000000</v>
      </c>
      <c r="O29" s="118"/>
      <c r="P29" s="118">
        <f t="shared" ref="P29:Y60" si="3">B29/$N29</f>
        <v>2.4953922547050934E-9</v>
      </c>
      <c r="Q29" s="118">
        <f t="shared" si="3"/>
        <v>6.0724315778939886E-12</v>
      </c>
      <c r="R29" s="118">
        <f t="shared" si="3"/>
        <v>1.625962211540452E-10</v>
      </c>
      <c r="S29" s="118">
        <f t="shared" si="3"/>
        <v>7.2947226177991489E-11</v>
      </c>
      <c r="T29" s="118">
        <f t="shared" si="3"/>
        <v>3.2662217130563403E-11</v>
      </c>
      <c r="U29" s="118">
        <f t="shared" si="2"/>
        <v>0</v>
      </c>
      <c r="V29" s="118">
        <f t="shared" si="2"/>
        <v>0</v>
      </c>
      <c r="W29" s="118">
        <f t="shared" si="2"/>
        <v>0</v>
      </c>
      <c r="X29" s="118">
        <f t="shared" si="2"/>
        <v>0</v>
      </c>
      <c r="Y29" s="118">
        <f t="shared" si="2"/>
        <v>4.0338846308995562E-10</v>
      </c>
      <c r="Z29" s="118"/>
      <c r="AA29" s="118"/>
      <c r="AB29" s="126"/>
      <c r="AC29" s="137"/>
      <c r="AD29" s="138"/>
      <c r="AE29" s="138"/>
      <c r="AF29" s="138"/>
      <c r="AG29" s="138"/>
      <c r="AH29" s="139"/>
      <c r="AI29" s="136"/>
    </row>
    <row r="30" spans="1:35">
      <c r="A30" s="132" t="s">
        <v>37</v>
      </c>
      <c r="B30" s="118">
        <v>19.198171239560459</v>
      </c>
      <c r="C30" s="118">
        <v>3.7633894703997996E-3</v>
      </c>
      <c r="D30" s="118">
        <v>0.10515026928022904</v>
      </c>
      <c r="E30" s="118">
        <v>0.59274079155662296</v>
      </c>
      <c r="F30" s="118">
        <v>2.5641230487804876</v>
      </c>
      <c r="G30" s="118">
        <v>0</v>
      </c>
      <c r="H30" s="118">
        <v>0</v>
      </c>
      <c r="I30" s="118">
        <v>1</v>
      </c>
      <c r="J30" s="118">
        <v>0</v>
      </c>
      <c r="K30" s="118">
        <v>0</v>
      </c>
      <c r="L30" s="118"/>
      <c r="M30" s="118">
        <v>4099</v>
      </c>
      <c r="N30" s="118">
        <f t="shared" si="1"/>
        <v>4099000000</v>
      </c>
      <c r="O30" s="118"/>
      <c r="P30" s="118">
        <f t="shared" si="3"/>
        <v>4.683623137243342E-9</v>
      </c>
      <c r="Q30" s="118">
        <f t="shared" si="3"/>
        <v>9.181238034642107E-13</v>
      </c>
      <c r="R30" s="118">
        <f t="shared" si="3"/>
        <v>2.5652663888809232E-11</v>
      </c>
      <c r="S30" s="118">
        <f t="shared" si="3"/>
        <v>1.4460619457346255E-10</v>
      </c>
      <c r="T30" s="118">
        <f t="shared" si="3"/>
        <v>6.2554843834605697E-10</v>
      </c>
      <c r="U30" s="118">
        <f t="shared" si="2"/>
        <v>0</v>
      </c>
      <c r="V30" s="118">
        <f t="shared" si="2"/>
        <v>0</v>
      </c>
      <c r="W30" s="118">
        <f t="shared" si="2"/>
        <v>2.4396194193705781E-10</v>
      </c>
      <c r="X30" s="118">
        <f t="shared" si="2"/>
        <v>0</v>
      </c>
      <c r="Y30" s="118">
        <f t="shared" si="2"/>
        <v>0</v>
      </c>
      <c r="Z30" s="118"/>
      <c r="AA30" s="118"/>
      <c r="AB30" s="126"/>
      <c r="AC30" s="137"/>
      <c r="AD30" s="138"/>
      <c r="AE30" s="138"/>
      <c r="AF30" s="138"/>
      <c r="AG30" s="138"/>
      <c r="AH30" s="139"/>
      <c r="AI30" s="136"/>
    </row>
    <row r="31" spans="1:35">
      <c r="A31" s="132" t="s">
        <v>38</v>
      </c>
      <c r="B31" s="118">
        <v>0</v>
      </c>
      <c r="C31" s="118">
        <v>3.7633894703997996E-3</v>
      </c>
      <c r="D31" s="118">
        <v>8.7625224400190868E-2</v>
      </c>
      <c r="E31" s="118">
        <v>5.0232270470900252E-2</v>
      </c>
      <c r="F31" s="118">
        <v>0.43956395121951214</v>
      </c>
      <c r="G31" s="118">
        <v>0</v>
      </c>
      <c r="H31" s="118">
        <v>0</v>
      </c>
      <c r="I31" s="118">
        <v>0</v>
      </c>
      <c r="J31" s="118">
        <v>0</v>
      </c>
      <c r="K31" s="118">
        <v>0</v>
      </c>
      <c r="L31" s="118"/>
      <c r="M31" s="118">
        <v>5360</v>
      </c>
      <c r="N31" s="118">
        <f t="shared" si="1"/>
        <v>5360000000</v>
      </c>
      <c r="O31" s="118"/>
      <c r="P31" s="118">
        <f t="shared" si="3"/>
        <v>0</v>
      </c>
      <c r="Q31" s="118">
        <f t="shared" si="3"/>
        <v>7.0212490119399244E-13</v>
      </c>
      <c r="R31" s="118">
        <f t="shared" si="3"/>
        <v>1.634798962690128E-11</v>
      </c>
      <c r="S31" s="118">
        <f t="shared" si="3"/>
        <v>9.3716922520336285E-12</v>
      </c>
      <c r="T31" s="118">
        <f t="shared" si="3"/>
        <v>8.2008199854386593E-11</v>
      </c>
      <c r="U31" s="118">
        <f t="shared" si="2"/>
        <v>0</v>
      </c>
      <c r="V31" s="118">
        <f t="shared" si="2"/>
        <v>0</v>
      </c>
      <c r="W31" s="118">
        <f t="shared" si="2"/>
        <v>0</v>
      </c>
      <c r="X31" s="118">
        <f t="shared" si="2"/>
        <v>0</v>
      </c>
      <c r="Y31" s="118">
        <f t="shared" si="2"/>
        <v>0</v>
      </c>
      <c r="Z31" s="118"/>
      <c r="AA31" s="118"/>
      <c r="AB31" s="126"/>
      <c r="AC31" s="137"/>
      <c r="AD31" s="138"/>
      <c r="AE31" s="138"/>
      <c r="AF31" s="138"/>
      <c r="AG31" s="138"/>
      <c r="AH31" s="139"/>
      <c r="AI31" s="136"/>
    </row>
    <row r="32" spans="1:35">
      <c r="A32" s="132" t="s">
        <v>39</v>
      </c>
      <c r="B32" s="118">
        <v>0</v>
      </c>
      <c r="C32" s="118">
        <v>6.5859315731996489E-3</v>
      </c>
      <c r="D32" s="118">
        <v>0.17525044880038174</v>
      </c>
      <c r="E32" s="118">
        <v>4.0185816376720203E-2</v>
      </c>
      <c r="F32" s="118">
        <v>6.7474696888888885E-3</v>
      </c>
      <c r="G32" s="118">
        <v>0</v>
      </c>
      <c r="H32" s="118">
        <v>0</v>
      </c>
      <c r="I32" s="118">
        <v>0</v>
      </c>
      <c r="J32" s="118">
        <v>0</v>
      </c>
      <c r="K32" s="118">
        <v>0</v>
      </c>
      <c r="L32" s="118"/>
      <c r="M32" s="118">
        <v>2073</v>
      </c>
      <c r="N32" s="118">
        <f t="shared" si="1"/>
        <v>2073000000</v>
      </c>
      <c r="O32" s="118"/>
      <c r="P32" s="118">
        <f t="shared" si="3"/>
        <v>0</v>
      </c>
      <c r="Q32" s="118">
        <f t="shared" si="3"/>
        <v>3.1770051004339839E-12</v>
      </c>
      <c r="R32" s="118">
        <f t="shared" si="3"/>
        <v>8.4539531500425343E-11</v>
      </c>
      <c r="S32" s="118">
        <f t="shared" si="3"/>
        <v>1.9385343162913749E-11</v>
      </c>
      <c r="T32" s="118">
        <f t="shared" si="3"/>
        <v>3.2549299029854743E-12</v>
      </c>
      <c r="U32" s="118">
        <f t="shared" si="2"/>
        <v>0</v>
      </c>
      <c r="V32" s="118">
        <f t="shared" si="2"/>
        <v>0</v>
      </c>
      <c r="W32" s="118">
        <f t="shared" si="2"/>
        <v>0</v>
      </c>
      <c r="X32" s="118">
        <f t="shared" si="2"/>
        <v>0</v>
      </c>
      <c r="Y32" s="118">
        <f t="shared" si="2"/>
        <v>0</v>
      </c>
      <c r="Z32" s="118"/>
      <c r="AA32" s="118"/>
      <c r="AB32" s="126"/>
      <c r="AC32" s="137"/>
      <c r="AD32" s="138"/>
      <c r="AE32" s="138"/>
      <c r="AF32" s="138"/>
      <c r="AG32" s="138"/>
      <c r="AH32" s="139"/>
      <c r="AI32" s="136"/>
    </row>
    <row r="33" spans="1:35">
      <c r="A33" s="132" t="s">
        <v>40</v>
      </c>
      <c r="B33" s="118">
        <v>0</v>
      </c>
      <c r="C33" s="118">
        <v>1.8816947351998998E-3</v>
      </c>
      <c r="D33" s="118">
        <v>5.2575134640114519E-2</v>
      </c>
      <c r="E33" s="118">
        <v>3.013936228254015E-2</v>
      </c>
      <c r="F33" s="118">
        <v>6.7474696888888885E-3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/>
      <c r="M33" s="118">
        <v>3509</v>
      </c>
      <c r="N33" s="118">
        <f t="shared" si="1"/>
        <v>3509000000</v>
      </c>
      <c r="O33" s="118"/>
      <c r="P33" s="118">
        <f t="shared" si="3"/>
        <v>0</v>
      </c>
      <c r="Q33" s="118">
        <f t="shared" si="3"/>
        <v>5.3624814340265028E-13</v>
      </c>
      <c r="R33" s="118">
        <f t="shared" si="3"/>
        <v>1.4982939481366348E-11</v>
      </c>
      <c r="S33" s="118">
        <f t="shared" si="3"/>
        <v>8.5891599551268599E-12</v>
      </c>
      <c r="T33" s="118">
        <f t="shared" si="3"/>
        <v>1.9229038725816155E-12</v>
      </c>
      <c r="U33" s="118">
        <f t="shared" si="2"/>
        <v>0</v>
      </c>
      <c r="V33" s="118">
        <f t="shared" si="2"/>
        <v>0</v>
      </c>
      <c r="W33" s="118">
        <f t="shared" si="2"/>
        <v>0</v>
      </c>
      <c r="X33" s="118">
        <f t="shared" si="2"/>
        <v>0</v>
      </c>
      <c r="Y33" s="118">
        <f t="shared" si="2"/>
        <v>0</v>
      </c>
      <c r="Z33" s="118"/>
      <c r="AA33" s="118"/>
      <c r="AB33" s="126"/>
      <c r="AC33" s="137"/>
      <c r="AD33" s="138"/>
      <c r="AE33" s="138"/>
      <c r="AF33" s="138"/>
      <c r="AG33" s="138"/>
      <c r="AH33" s="139"/>
      <c r="AI33" s="136"/>
    </row>
    <row r="34" spans="1:35">
      <c r="A34" s="132" t="s">
        <v>41</v>
      </c>
      <c r="B34" s="118">
        <v>0</v>
      </c>
      <c r="C34" s="118">
        <v>2.8225421027998497E-3</v>
      </c>
      <c r="D34" s="118">
        <v>7.0100179520152697E-2</v>
      </c>
      <c r="E34" s="118">
        <v>1.0046454094180051E-2</v>
      </c>
      <c r="F34" s="118">
        <v>6.7474696888888885E-3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/>
      <c r="M34" s="118">
        <v>2843</v>
      </c>
      <c r="N34" s="118">
        <f t="shared" si="1"/>
        <v>2843000000</v>
      </c>
      <c r="O34" s="118"/>
      <c r="P34" s="118">
        <f t="shared" si="3"/>
        <v>0</v>
      </c>
      <c r="Q34" s="118">
        <f t="shared" si="3"/>
        <v>9.9280411635590921E-13</v>
      </c>
      <c r="R34" s="118">
        <f t="shared" si="3"/>
        <v>2.4657115554045972E-11</v>
      </c>
      <c r="S34" s="118">
        <f t="shared" si="3"/>
        <v>3.5337510004150723E-12</v>
      </c>
      <c r="T34" s="118">
        <f t="shared" si="3"/>
        <v>2.373362535662641E-12</v>
      </c>
      <c r="U34" s="118">
        <f t="shared" si="2"/>
        <v>0</v>
      </c>
      <c r="V34" s="118">
        <f t="shared" si="2"/>
        <v>0</v>
      </c>
      <c r="W34" s="118">
        <f t="shared" si="2"/>
        <v>0</v>
      </c>
      <c r="X34" s="118">
        <f t="shared" si="2"/>
        <v>0</v>
      </c>
      <c r="Y34" s="118">
        <f t="shared" si="2"/>
        <v>0</v>
      </c>
      <c r="Z34" s="118"/>
      <c r="AA34" s="118"/>
      <c r="AB34" s="126"/>
      <c r="AC34" s="137"/>
      <c r="AD34" s="138"/>
      <c r="AE34" s="138"/>
      <c r="AF34" s="138"/>
      <c r="AG34" s="138"/>
      <c r="AH34" s="139"/>
      <c r="AI34" s="136"/>
    </row>
    <row r="35" spans="1:35">
      <c r="A35" s="132" t="s">
        <v>42</v>
      </c>
      <c r="B35" s="118">
        <v>0</v>
      </c>
      <c r="C35" s="118">
        <v>9.4084736759994991E-4</v>
      </c>
      <c r="D35" s="118">
        <v>3.5050089760076349E-2</v>
      </c>
      <c r="E35" s="118">
        <v>1.0046454094180051E-2</v>
      </c>
      <c r="F35" s="118">
        <v>0</v>
      </c>
      <c r="G35" s="118">
        <v>0</v>
      </c>
      <c r="H35" s="118">
        <v>0</v>
      </c>
      <c r="I35" s="118">
        <v>0</v>
      </c>
      <c r="J35" s="118">
        <v>0</v>
      </c>
      <c r="K35" s="118">
        <v>0</v>
      </c>
      <c r="L35" s="118"/>
      <c r="M35" s="118">
        <v>1230</v>
      </c>
      <c r="N35" s="118">
        <f t="shared" si="1"/>
        <v>1230000000</v>
      </c>
      <c r="O35" s="118"/>
      <c r="P35" s="118">
        <f t="shared" si="3"/>
        <v>0</v>
      </c>
      <c r="Q35" s="118">
        <f t="shared" si="3"/>
        <v>7.649165590243495E-13</v>
      </c>
      <c r="R35" s="118">
        <f t="shared" si="3"/>
        <v>2.8496007935021423E-11</v>
      </c>
      <c r="S35" s="118">
        <f t="shared" si="3"/>
        <v>8.1678488570569524E-12</v>
      </c>
      <c r="T35" s="118">
        <f t="shared" si="3"/>
        <v>0</v>
      </c>
      <c r="U35" s="118">
        <f t="shared" si="2"/>
        <v>0</v>
      </c>
      <c r="V35" s="118">
        <f t="shared" si="2"/>
        <v>0</v>
      </c>
      <c r="W35" s="118">
        <f t="shared" si="2"/>
        <v>0</v>
      </c>
      <c r="X35" s="118">
        <f t="shared" si="2"/>
        <v>0</v>
      </c>
      <c r="Y35" s="118">
        <f t="shared" si="2"/>
        <v>0</v>
      </c>
      <c r="Z35" s="118"/>
      <c r="AA35" s="118"/>
      <c r="AB35" s="126"/>
      <c r="AC35" s="137"/>
      <c r="AD35" s="138"/>
      <c r="AE35" s="138"/>
      <c r="AF35" s="138"/>
      <c r="AG35" s="138"/>
      <c r="AH35" s="139"/>
      <c r="AI35" s="136"/>
    </row>
    <row r="36" spans="1:35">
      <c r="A36" s="132" t="s">
        <v>43</v>
      </c>
      <c r="B36" s="118">
        <v>0</v>
      </c>
      <c r="C36" s="118">
        <v>6.5859315731996489E-3</v>
      </c>
      <c r="D36" s="118">
        <v>0.17525044880038174</v>
      </c>
      <c r="E36" s="118">
        <v>4.0185816376720203E-2</v>
      </c>
      <c r="F36" s="118">
        <v>6.7474696888888885E-3</v>
      </c>
      <c r="G36" s="118">
        <v>0</v>
      </c>
      <c r="H36" s="118">
        <v>0</v>
      </c>
      <c r="I36" s="118">
        <v>0</v>
      </c>
      <c r="J36" s="118">
        <v>0</v>
      </c>
      <c r="K36" s="118">
        <v>0</v>
      </c>
      <c r="L36" s="118"/>
      <c r="M36" s="118">
        <v>465</v>
      </c>
      <c r="N36" s="118">
        <f t="shared" si="1"/>
        <v>465000000</v>
      </c>
      <c r="O36" s="118"/>
      <c r="P36" s="118">
        <f t="shared" si="3"/>
        <v>0</v>
      </c>
      <c r="Q36" s="118">
        <f t="shared" si="3"/>
        <v>1.4163293705805697E-11</v>
      </c>
      <c r="R36" s="118">
        <f t="shared" si="3"/>
        <v>3.7688268559221878E-10</v>
      </c>
      <c r="S36" s="118">
        <f t="shared" si="3"/>
        <v>8.6421110487570334E-11</v>
      </c>
      <c r="T36" s="118">
        <f t="shared" si="3"/>
        <v>1.4510687502986857E-11</v>
      </c>
      <c r="U36" s="118">
        <f t="shared" si="2"/>
        <v>0</v>
      </c>
      <c r="V36" s="118">
        <f t="shared" si="2"/>
        <v>0</v>
      </c>
      <c r="W36" s="118">
        <f t="shared" si="2"/>
        <v>0</v>
      </c>
      <c r="X36" s="118">
        <f t="shared" si="2"/>
        <v>0</v>
      </c>
      <c r="Y36" s="118">
        <f t="shared" si="2"/>
        <v>0</v>
      </c>
      <c r="Z36" s="118"/>
      <c r="AA36" s="118"/>
      <c r="AB36" s="126"/>
      <c r="AC36" s="137"/>
      <c r="AD36" s="138"/>
      <c r="AE36" s="138"/>
      <c r="AF36" s="138"/>
      <c r="AG36" s="138"/>
      <c r="AH36" s="139"/>
      <c r="AI36" s="136"/>
    </row>
    <row r="37" spans="1:35">
      <c r="A37" s="132" t="s">
        <v>44</v>
      </c>
      <c r="B37" s="118">
        <v>34.225817932223116</v>
      </c>
      <c r="C37" s="118">
        <v>1.5053557881599199E-2</v>
      </c>
      <c r="D37" s="118">
        <v>0.33297585272072527</v>
      </c>
      <c r="E37" s="118">
        <v>7.0325178659260357E-2</v>
      </c>
      <c r="F37" s="118">
        <v>104.08615873344152</v>
      </c>
      <c r="G37" s="118">
        <v>0</v>
      </c>
      <c r="H37" s="118">
        <v>0</v>
      </c>
      <c r="I37" s="118">
        <v>0</v>
      </c>
      <c r="J37" s="118">
        <v>0</v>
      </c>
      <c r="K37" s="118">
        <v>0</v>
      </c>
      <c r="L37" s="118"/>
      <c r="M37" s="118">
        <v>7655</v>
      </c>
      <c r="N37" s="118">
        <f t="shared" si="1"/>
        <v>7655000000</v>
      </c>
      <c r="O37" s="118"/>
      <c r="P37" s="118">
        <f t="shared" si="3"/>
        <v>4.4710408794543587E-9</v>
      </c>
      <c r="Q37" s="118">
        <f t="shared" si="3"/>
        <v>1.9665000498496666E-12</v>
      </c>
      <c r="R37" s="118">
        <f t="shared" si="3"/>
        <v>4.3497825306430476E-11</v>
      </c>
      <c r="S37" s="118">
        <f t="shared" si="3"/>
        <v>9.1868293480418498E-12</v>
      </c>
      <c r="T37" s="118">
        <f t="shared" si="3"/>
        <v>1.3597146797314373E-8</v>
      </c>
      <c r="U37" s="118">
        <f t="shared" si="2"/>
        <v>0</v>
      </c>
      <c r="V37" s="118">
        <f t="shared" si="2"/>
        <v>0</v>
      </c>
      <c r="W37" s="118">
        <f t="shared" si="2"/>
        <v>0</v>
      </c>
      <c r="X37" s="118">
        <f t="shared" si="2"/>
        <v>0</v>
      </c>
      <c r="Y37" s="118">
        <f t="shared" si="2"/>
        <v>0</v>
      </c>
      <c r="Z37" s="118"/>
      <c r="AA37" s="118"/>
      <c r="AB37" s="126"/>
      <c r="AC37" s="137"/>
      <c r="AD37" s="138"/>
      <c r="AE37" s="138"/>
      <c r="AF37" s="138"/>
      <c r="AG37" s="138"/>
      <c r="AH37" s="139"/>
      <c r="AI37" s="136"/>
    </row>
    <row r="38" spans="1:35">
      <c r="A38" s="132" t="s">
        <v>45</v>
      </c>
      <c r="B38" s="118">
        <v>1.0665650688644699</v>
      </c>
      <c r="C38" s="118">
        <v>9.4084736759994991E-4</v>
      </c>
      <c r="D38" s="118">
        <v>3.5050089760076349E-2</v>
      </c>
      <c r="E38" s="118">
        <v>1.0046454094180051E-2</v>
      </c>
      <c r="F38" s="118">
        <v>0</v>
      </c>
      <c r="G38" s="118">
        <v>0</v>
      </c>
      <c r="H38" s="118">
        <v>0</v>
      </c>
      <c r="I38" s="118">
        <v>0</v>
      </c>
      <c r="J38" s="118">
        <v>0</v>
      </c>
      <c r="K38" s="118">
        <v>0</v>
      </c>
      <c r="L38" s="118"/>
      <c r="M38" s="118">
        <v>2782</v>
      </c>
      <c r="N38" s="118">
        <f t="shared" si="1"/>
        <v>2782000000</v>
      </c>
      <c r="O38" s="118"/>
      <c r="P38" s="118">
        <f t="shared" si="3"/>
        <v>3.8338068614826382E-10</v>
      </c>
      <c r="Q38" s="118">
        <f t="shared" si="3"/>
        <v>3.3819100201292233E-13</v>
      </c>
      <c r="R38" s="118">
        <f t="shared" si="3"/>
        <v>1.2598882012967775E-11</v>
      </c>
      <c r="S38" s="118">
        <f t="shared" si="3"/>
        <v>3.6112343976204351E-12</v>
      </c>
      <c r="T38" s="118">
        <f t="shared" si="3"/>
        <v>0</v>
      </c>
      <c r="U38" s="118">
        <f t="shared" si="2"/>
        <v>0</v>
      </c>
      <c r="V38" s="118">
        <f t="shared" si="2"/>
        <v>0</v>
      </c>
      <c r="W38" s="118">
        <f t="shared" si="2"/>
        <v>0</v>
      </c>
      <c r="X38" s="118">
        <f t="shared" si="2"/>
        <v>0</v>
      </c>
      <c r="Y38" s="118">
        <f t="shared" si="2"/>
        <v>0</v>
      </c>
      <c r="Z38" s="118"/>
      <c r="AA38" s="118"/>
      <c r="AB38" s="126"/>
      <c r="AC38" s="137"/>
      <c r="AD38" s="138"/>
      <c r="AE38" s="138"/>
      <c r="AF38" s="138"/>
      <c r="AG38" s="138"/>
      <c r="AH38" s="139"/>
      <c r="AI38" s="136"/>
    </row>
    <row r="39" spans="1:35">
      <c r="A39" s="132" t="s">
        <v>46</v>
      </c>
      <c r="B39" s="118">
        <v>0</v>
      </c>
      <c r="C39" s="118">
        <v>6.5859315731996489E-3</v>
      </c>
      <c r="D39" s="118">
        <v>0.19277549368041991</v>
      </c>
      <c r="E39" s="118">
        <v>4.0185816376720203E-2</v>
      </c>
      <c r="F39" s="118">
        <v>3.1983006325333334</v>
      </c>
      <c r="G39" s="118">
        <v>0</v>
      </c>
      <c r="H39" s="118">
        <v>0</v>
      </c>
      <c r="I39" s="118">
        <v>0</v>
      </c>
      <c r="J39" s="118">
        <v>0</v>
      </c>
      <c r="K39" s="118">
        <v>0</v>
      </c>
      <c r="L39" s="118"/>
      <c r="M39" s="118">
        <v>975</v>
      </c>
      <c r="N39" s="118">
        <f t="shared" si="1"/>
        <v>975000000</v>
      </c>
      <c r="O39" s="118"/>
      <c r="P39" s="118">
        <f t="shared" si="3"/>
        <v>0</v>
      </c>
      <c r="Q39" s="118">
        <f t="shared" si="3"/>
        <v>6.7548016135381011E-12</v>
      </c>
      <c r="R39" s="118">
        <f t="shared" si="3"/>
        <v>1.9771845505684094E-10</v>
      </c>
      <c r="S39" s="118">
        <f t="shared" si="3"/>
        <v>4.1216221924841236E-11</v>
      </c>
      <c r="T39" s="118">
        <f t="shared" si="3"/>
        <v>3.2803083410598292E-9</v>
      </c>
      <c r="U39" s="118">
        <f t="shared" si="2"/>
        <v>0</v>
      </c>
      <c r="V39" s="118">
        <f t="shared" si="2"/>
        <v>0</v>
      </c>
      <c r="W39" s="118">
        <f t="shared" si="2"/>
        <v>0</v>
      </c>
      <c r="X39" s="118">
        <f t="shared" si="2"/>
        <v>0</v>
      </c>
      <c r="Y39" s="118">
        <f t="shared" si="2"/>
        <v>0</v>
      </c>
      <c r="Z39" s="118"/>
      <c r="AA39" s="118"/>
      <c r="AB39" s="126"/>
      <c r="AC39" s="137"/>
      <c r="AD39" s="138"/>
      <c r="AE39" s="138"/>
      <c r="AF39" s="138"/>
      <c r="AG39" s="138"/>
      <c r="AH39" s="139"/>
      <c r="AI39" s="136"/>
    </row>
    <row r="40" spans="1:35">
      <c r="A40" s="132" t="s">
        <v>47</v>
      </c>
      <c r="B40" s="118">
        <v>0</v>
      </c>
      <c r="C40" s="118">
        <v>0</v>
      </c>
      <c r="D40" s="118">
        <v>0</v>
      </c>
      <c r="E40" s="118">
        <v>0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/>
      <c r="M40" s="118">
        <v>807</v>
      </c>
      <c r="N40" s="118">
        <f t="shared" si="1"/>
        <v>807000000</v>
      </c>
      <c r="O40" s="118"/>
      <c r="P40" s="118">
        <f t="shared" si="3"/>
        <v>0</v>
      </c>
      <c r="Q40" s="118">
        <f t="shared" si="3"/>
        <v>0</v>
      </c>
      <c r="R40" s="118">
        <f t="shared" si="3"/>
        <v>0</v>
      </c>
      <c r="S40" s="118">
        <f t="shared" si="3"/>
        <v>0</v>
      </c>
      <c r="T40" s="118">
        <f t="shared" si="3"/>
        <v>0</v>
      </c>
      <c r="U40" s="118">
        <f t="shared" si="2"/>
        <v>0</v>
      </c>
      <c r="V40" s="118">
        <f t="shared" si="2"/>
        <v>0</v>
      </c>
      <c r="W40" s="118">
        <f t="shared" si="2"/>
        <v>0</v>
      </c>
      <c r="X40" s="118">
        <f t="shared" si="2"/>
        <v>0</v>
      </c>
      <c r="Y40" s="118">
        <f t="shared" si="2"/>
        <v>0</v>
      </c>
      <c r="Z40" s="118"/>
      <c r="AA40" s="118"/>
      <c r="AB40" s="126"/>
      <c r="AC40" s="137"/>
      <c r="AD40" s="138"/>
      <c r="AE40" s="138"/>
      <c r="AF40" s="138"/>
      <c r="AG40" s="138"/>
      <c r="AH40" s="139"/>
      <c r="AI40" s="136"/>
    </row>
    <row r="41" spans="1:35">
      <c r="A41" s="132" t="s">
        <v>48</v>
      </c>
      <c r="B41" s="118">
        <v>0</v>
      </c>
      <c r="C41" s="118">
        <v>0</v>
      </c>
      <c r="D41" s="118">
        <v>0</v>
      </c>
      <c r="E41" s="118">
        <v>0</v>
      </c>
      <c r="F41" s="118">
        <v>6.7474696888888885E-3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8"/>
      <c r="M41" s="118">
        <v>486</v>
      </c>
      <c r="N41" s="118">
        <f t="shared" si="1"/>
        <v>486000000</v>
      </c>
      <c r="O41" s="118"/>
      <c r="P41" s="118">
        <f t="shared" si="3"/>
        <v>0</v>
      </c>
      <c r="Q41" s="118">
        <f t="shared" si="3"/>
        <v>0</v>
      </c>
      <c r="R41" s="118">
        <f t="shared" si="3"/>
        <v>0</v>
      </c>
      <c r="S41" s="118">
        <f t="shared" si="3"/>
        <v>0</v>
      </c>
      <c r="T41" s="118">
        <f t="shared" si="3"/>
        <v>1.3883682487425696E-11</v>
      </c>
      <c r="U41" s="118">
        <f t="shared" si="2"/>
        <v>0</v>
      </c>
      <c r="V41" s="118">
        <f t="shared" si="2"/>
        <v>0</v>
      </c>
      <c r="W41" s="118">
        <f t="shared" si="2"/>
        <v>0</v>
      </c>
      <c r="X41" s="118">
        <f t="shared" si="2"/>
        <v>0</v>
      </c>
      <c r="Y41" s="118">
        <f t="shared" si="2"/>
        <v>0</v>
      </c>
      <c r="Z41" s="118"/>
      <c r="AA41" s="118"/>
      <c r="AB41" s="126"/>
      <c r="AC41" s="137"/>
      <c r="AD41" s="138"/>
      <c r="AE41" s="138"/>
      <c r="AF41" s="138"/>
      <c r="AG41" s="138"/>
      <c r="AH41" s="139"/>
      <c r="AI41" s="136"/>
    </row>
    <row r="42" spans="1:35">
      <c r="A42" s="132" t="s">
        <v>49</v>
      </c>
      <c r="B42" s="118">
        <v>0</v>
      </c>
      <c r="C42" s="118">
        <v>1.2231015778799349E-2</v>
      </c>
      <c r="D42" s="118">
        <v>0.33297585272072527</v>
      </c>
      <c r="E42" s="118">
        <v>7.0325178659260357E-2</v>
      </c>
      <c r="F42" s="118">
        <v>0</v>
      </c>
      <c r="G42" s="118">
        <v>0</v>
      </c>
      <c r="H42" s="118">
        <v>0</v>
      </c>
      <c r="I42" s="118">
        <v>0</v>
      </c>
      <c r="J42" s="118">
        <v>0</v>
      </c>
      <c r="K42" s="118">
        <v>0</v>
      </c>
      <c r="L42" s="118"/>
      <c r="M42" s="118">
        <v>1026</v>
      </c>
      <c r="N42" s="118">
        <f t="shared" si="1"/>
        <v>1026000000</v>
      </c>
      <c r="O42" s="118"/>
      <c r="P42" s="118">
        <f t="shared" si="3"/>
        <v>0</v>
      </c>
      <c r="Q42" s="118">
        <f t="shared" si="3"/>
        <v>1.1921068010525681E-11</v>
      </c>
      <c r="R42" s="118">
        <f t="shared" si="3"/>
        <v>3.2453786814885506E-10</v>
      </c>
      <c r="S42" s="118">
        <f t="shared" si="3"/>
        <v>6.8543059122086112E-11</v>
      </c>
      <c r="T42" s="118">
        <f t="shared" si="3"/>
        <v>0</v>
      </c>
      <c r="U42" s="118">
        <f t="shared" si="2"/>
        <v>0</v>
      </c>
      <c r="V42" s="118">
        <f t="shared" si="2"/>
        <v>0</v>
      </c>
      <c r="W42" s="118">
        <f t="shared" si="2"/>
        <v>0</v>
      </c>
      <c r="X42" s="118">
        <f t="shared" si="2"/>
        <v>0</v>
      </c>
      <c r="Y42" s="118">
        <f t="shared" si="2"/>
        <v>0</v>
      </c>
      <c r="Z42" s="118"/>
      <c r="AA42" s="118"/>
      <c r="AB42" s="126"/>
      <c r="AC42" s="137"/>
      <c r="AD42" s="138"/>
      <c r="AE42" s="138"/>
      <c r="AF42" s="138"/>
      <c r="AG42" s="138"/>
      <c r="AH42" s="139"/>
      <c r="AI42" s="136"/>
    </row>
    <row r="43" spans="1:35">
      <c r="A43" s="132" t="s">
        <v>50</v>
      </c>
      <c r="B43" s="118">
        <v>0</v>
      </c>
      <c r="C43" s="118">
        <v>2.4462031557598699E-2</v>
      </c>
      <c r="D43" s="118">
        <v>0.66595170544145055</v>
      </c>
      <c r="E43" s="118">
        <v>0.14065035731852071</v>
      </c>
      <c r="F43" s="118">
        <v>0</v>
      </c>
      <c r="G43" s="118">
        <v>0</v>
      </c>
      <c r="H43" s="118">
        <v>0</v>
      </c>
      <c r="I43" s="118">
        <v>0</v>
      </c>
      <c r="J43" s="118">
        <v>0</v>
      </c>
      <c r="K43" s="118">
        <v>0</v>
      </c>
      <c r="L43" s="118"/>
      <c r="M43" s="118">
        <v>7957</v>
      </c>
      <c r="N43" s="118">
        <f t="shared" si="1"/>
        <v>7957000000</v>
      </c>
      <c r="O43" s="118"/>
      <c r="P43" s="118">
        <f t="shared" si="3"/>
        <v>0</v>
      </c>
      <c r="Q43" s="118">
        <f t="shared" si="3"/>
        <v>3.0742781899709309E-12</v>
      </c>
      <c r="R43" s="118">
        <f t="shared" si="3"/>
        <v>8.3693817448969529E-11</v>
      </c>
      <c r="S43" s="118">
        <f t="shared" si="3"/>
        <v>1.7676304803131922E-11</v>
      </c>
      <c r="T43" s="118">
        <f t="shared" si="3"/>
        <v>0</v>
      </c>
      <c r="U43" s="118">
        <f t="shared" si="2"/>
        <v>0</v>
      </c>
      <c r="V43" s="118">
        <f t="shared" si="2"/>
        <v>0</v>
      </c>
      <c r="W43" s="118">
        <f t="shared" si="2"/>
        <v>0</v>
      </c>
      <c r="X43" s="118">
        <f t="shared" si="2"/>
        <v>0</v>
      </c>
      <c r="Y43" s="118">
        <f t="shared" si="2"/>
        <v>0</v>
      </c>
      <c r="Z43" s="118"/>
      <c r="AA43" s="118"/>
      <c r="AB43" s="126"/>
      <c r="AC43" s="137"/>
      <c r="AD43" s="138"/>
      <c r="AE43" s="138"/>
      <c r="AF43" s="138"/>
      <c r="AG43" s="138"/>
      <c r="AH43" s="139"/>
      <c r="AI43" s="136"/>
    </row>
    <row r="44" spans="1:35">
      <c r="A44" s="132" t="s">
        <v>51</v>
      </c>
      <c r="B44" s="118">
        <v>0</v>
      </c>
      <c r="C44" s="118">
        <v>5.8332536791196897E-2</v>
      </c>
      <c r="D44" s="118">
        <v>1.9452799816842372</v>
      </c>
      <c r="E44" s="118">
        <v>0.67311242431006346</v>
      </c>
      <c r="F44" s="118">
        <v>0</v>
      </c>
      <c r="G44" s="118">
        <v>0</v>
      </c>
      <c r="H44" s="118">
        <v>0</v>
      </c>
      <c r="I44" s="118">
        <v>0</v>
      </c>
      <c r="J44" s="118">
        <v>0</v>
      </c>
      <c r="K44" s="118">
        <v>0</v>
      </c>
      <c r="L44" s="118"/>
      <c r="M44" s="118">
        <v>4930</v>
      </c>
      <c r="N44" s="118">
        <f t="shared" si="1"/>
        <v>4930000000</v>
      </c>
      <c r="O44" s="118"/>
      <c r="P44" s="118">
        <f t="shared" si="3"/>
        <v>0</v>
      </c>
      <c r="Q44" s="118">
        <f t="shared" si="3"/>
        <v>1.1832157564137301E-11</v>
      </c>
      <c r="R44" s="118">
        <f t="shared" si="3"/>
        <v>3.9458011798868911E-10</v>
      </c>
      <c r="S44" s="118">
        <f t="shared" si="3"/>
        <v>1.365339603063009E-10</v>
      </c>
      <c r="T44" s="118">
        <f t="shared" si="3"/>
        <v>0</v>
      </c>
      <c r="U44" s="118">
        <f t="shared" si="2"/>
        <v>0</v>
      </c>
      <c r="V44" s="118">
        <f t="shared" si="2"/>
        <v>0</v>
      </c>
      <c r="W44" s="118">
        <f t="shared" si="2"/>
        <v>0</v>
      </c>
      <c r="X44" s="118">
        <f t="shared" si="2"/>
        <v>0</v>
      </c>
      <c r="Y44" s="118">
        <f t="shared" si="2"/>
        <v>0</v>
      </c>
      <c r="Z44" s="118"/>
      <c r="AA44" s="118"/>
      <c r="AB44" s="126"/>
      <c r="AC44" s="137"/>
      <c r="AD44" s="138"/>
      <c r="AE44" s="138"/>
      <c r="AF44" s="138"/>
      <c r="AG44" s="138"/>
      <c r="AH44" s="139"/>
      <c r="AI44" s="136"/>
    </row>
    <row r="45" spans="1:35">
      <c r="A45" s="132" t="s">
        <v>52</v>
      </c>
      <c r="B45" s="118">
        <v>0</v>
      </c>
      <c r="C45" s="118">
        <v>7.0563552569996246E-2</v>
      </c>
      <c r="D45" s="118">
        <v>1.9102298919241609</v>
      </c>
      <c r="E45" s="118">
        <v>0.86399505209948435</v>
      </c>
      <c r="F45" s="118">
        <v>0</v>
      </c>
      <c r="G45" s="118">
        <v>0</v>
      </c>
      <c r="H45" s="118">
        <v>0</v>
      </c>
      <c r="I45" s="118">
        <v>0</v>
      </c>
      <c r="J45" s="118">
        <v>0</v>
      </c>
      <c r="K45" s="118">
        <v>0</v>
      </c>
      <c r="L45" s="118"/>
      <c r="M45" s="118">
        <v>7802</v>
      </c>
      <c r="N45" s="118">
        <f t="shared" si="1"/>
        <v>7802000000</v>
      </c>
      <c r="O45" s="118"/>
      <c r="P45" s="118">
        <f t="shared" si="3"/>
        <v>0</v>
      </c>
      <c r="Q45" s="118">
        <f t="shared" si="3"/>
        <v>9.0442902550623229E-12</v>
      </c>
      <c r="R45" s="118">
        <f t="shared" si="3"/>
        <v>2.4483848909563713E-10</v>
      </c>
      <c r="S45" s="118">
        <f t="shared" si="3"/>
        <v>1.1074020149954939E-10</v>
      </c>
      <c r="T45" s="118">
        <f t="shared" si="3"/>
        <v>0</v>
      </c>
      <c r="U45" s="118">
        <f t="shared" si="2"/>
        <v>0</v>
      </c>
      <c r="V45" s="118">
        <f t="shared" si="2"/>
        <v>0</v>
      </c>
      <c r="W45" s="118">
        <f t="shared" si="2"/>
        <v>0</v>
      </c>
      <c r="X45" s="118">
        <f t="shared" si="2"/>
        <v>0</v>
      </c>
      <c r="Y45" s="118">
        <f t="shared" si="2"/>
        <v>0</v>
      </c>
      <c r="Z45" s="118"/>
      <c r="AA45" s="118"/>
      <c r="AB45" s="126"/>
      <c r="AC45" s="137"/>
      <c r="AD45" s="138"/>
      <c r="AE45" s="138"/>
      <c r="AF45" s="138"/>
      <c r="AG45" s="138"/>
      <c r="AH45" s="139"/>
      <c r="AI45" s="136"/>
    </row>
    <row r="46" spans="1:35">
      <c r="A46" s="132" t="s">
        <v>53</v>
      </c>
      <c r="B46" s="118">
        <v>0</v>
      </c>
      <c r="C46" s="118">
        <v>5.5509994688397048E-2</v>
      </c>
      <c r="D46" s="118">
        <v>2.9091574500863366</v>
      </c>
      <c r="E46" s="118">
        <v>0.47218334242646237</v>
      </c>
      <c r="F46" s="118">
        <v>0</v>
      </c>
      <c r="G46" s="118">
        <v>0</v>
      </c>
      <c r="H46" s="118">
        <v>0</v>
      </c>
      <c r="I46" s="118">
        <v>0</v>
      </c>
      <c r="J46" s="118">
        <v>0</v>
      </c>
      <c r="K46" s="118">
        <v>0</v>
      </c>
      <c r="L46" s="118"/>
      <c r="M46" s="118">
        <v>13015</v>
      </c>
      <c r="N46" s="118">
        <f t="shared" si="1"/>
        <v>13015000000</v>
      </c>
      <c r="O46" s="118"/>
      <c r="P46" s="118">
        <f t="shared" si="3"/>
        <v>0</v>
      </c>
      <c r="Q46" s="118">
        <f t="shared" si="3"/>
        <v>4.2650783471684243E-12</v>
      </c>
      <c r="R46" s="118">
        <f t="shared" si="3"/>
        <v>2.2352343066356793E-10</v>
      </c>
      <c r="S46" s="118">
        <f t="shared" si="3"/>
        <v>3.6279934108833068E-11</v>
      </c>
      <c r="T46" s="118">
        <f t="shared" si="3"/>
        <v>0</v>
      </c>
      <c r="U46" s="118">
        <f t="shared" si="2"/>
        <v>0</v>
      </c>
      <c r="V46" s="118">
        <f t="shared" si="2"/>
        <v>0</v>
      </c>
      <c r="W46" s="118">
        <f t="shared" si="2"/>
        <v>0</v>
      </c>
      <c r="X46" s="118">
        <f t="shared" si="2"/>
        <v>0</v>
      </c>
      <c r="Y46" s="118">
        <f t="shared" si="2"/>
        <v>0</v>
      </c>
      <c r="Z46" s="118"/>
      <c r="AA46" s="118"/>
      <c r="AB46" s="126"/>
      <c r="AC46" s="137"/>
      <c r="AD46" s="138"/>
      <c r="AE46" s="138"/>
      <c r="AF46" s="138"/>
      <c r="AG46" s="138"/>
      <c r="AH46" s="139"/>
      <c r="AI46" s="136"/>
    </row>
    <row r="47" spans="1:35">
      <c r="A47" s="132" t="s">
        <v>54</v>
      </c>
      <c r="B47" s="118">
        <v>0</v>
      </c>
      <c r="C47" s="118">
        <v>1.2115575937647368E-2</v>
      </c>
      <c r="D47" s="118">
        <v>0.10441481213591922</v>
      </c>
      <c r="E47" s="118">
        <v>7.2864562764528851E-2</v>
      </c>
      <c r="F47" s="118">
        <v>1.8285731864190804</v>
      </c>
      <c r="G47" s="118">
        <v>0</v>
      </c>
      <c r="H47" s="118">
        <v>0</v>
      </c>
      <c r="I47" s="118">
        <v>0</v>
      </c>
      <c r="J47" s="118">
        <v>0</v>
      </c>
      <c r="K47" s="118">
        <v>0</v>
      </c>
      <c r="L47" s="118"/>
      <c r="M47" s="118">
        <v>3384</v>
      </c>
      <c r="N47" s="118">
        <f t="shared" si="1"/>
        <v>3384000000</v>
      </c>
      <c r="O47" s="118"/>
      <c r="P47" s="118">
        <f t="shared" si="3"/>
        <v>0</v>
      </c>
      <c r="Q47" s="118">
        <f t="shared" si="3"/>
        <v>3.5802529366570237E-12</v>
      </c>
      <c r="R47" s="118">
        <f t="shared" si="3"/>
        <v>3.0855440938510407E-11</v>
      </c>
      <c r="S47" s="118">
        <f t="shared" si="3"/>
        <v>2.153208119519174E-11</v>
      </c>
      <c r="T47" s="118">
        <f t="shared" si="3"/>
        <v>5.4035850662502376E-10</v>
      </c>
      <c r="U47" s="118">
        <f t="shared" si="2"/>
        <v>0</v>
      </c>
      <c r="V47" s="118">
        <f t="shared" si="2"/>
        <v>0</v>
      </c>
      <c r="W47" s="118">
        <f t="shared" si="2"/>
        <v>0</v>
      </c>
      <c r="X47" s="118">
        <f t="shared" si="2"/>
        <v>0</v>
      </c>
      <c r="Y47" s="118">
        <f t="shared" si="2"/>
        <v>0</v>
      </c>
      <c r="Z47" s="118"/>
      <c r="AA47" s="118"/>
      <c r="AB47" s="126"/>
      <c r="AC47" s="137"/>
      <c r="AD47" s="138"/>
      <c r="AE47" s="138"/>
      <c r="AF47" s="138"/>
      <c r="AG47" s="138"/>
      <c r="AH47" s="139"/>
      <c r="AI47" s="136"/>
    </row>
    <row r="48" spans="1:35">
      <c r="A48" s="132" t="s">
        <v>55</v>
      </c>
      <c r="B48" s="118">
        <v>0</v>
      </c>
      <c r="C48" s="118">
        <v>2.3019594281530002E-2</v>
      </c>
      <c r="D48" s="118">
        <v>0.20137142340498707</v>
      </c>
      <c r="E48" s="118">
        <v>0.1457291255290577</v>
      </c>
      <c r="F48" s="118">
        <v>0</v>
      </c>
      <c r="G48" s="118">
        <v>0</v>
      </c>
      <c r="H48" s="118">
        <v>0</v>
      </c>
      <c r="I48" s="118">
        <v>0</v>
      </c>
      <c r="J48" s="118">
        <v>0</v>
      </c>
      <c r="K48" s="118">
        <v>0</v>
      </c>
      <c r="L48" s="118"/>
      <c r="M48" s="118">
        <v>4836</v>
      </c>
      <c r="N48" s="118">
        <f t="shared" si="1"/>
        <v>4836000000</v>
      </c>
      <c r="O48" s="118"/>
      <c r="P48" s="118">
        <f t="shared" si="3"/>
        <v>0</v>
      </c>
      <c r="Q48" s="118">
        <f t="shared" si="3"/>
        <v>4.7600484453122419E-12</v>
      </c>
      <c r="R48" s="118">
        <f t="shared" si="3"/>
        <v>4.1640079281428259E-11</v>
      </c>
      <c r="S48" s="118">
        <f t="shared" si="3"/>
        <v>3.0134227776893654E-11</v>
      </c>
      <c r="T48" s="118">
        <f t="shared" si="3"/>
        <v>0</v>
      </c>
      <c r="U48" s="118">
        <f t="shared" si="2"/>
        <v>0</v>
      </c>
      <c r="V48" s="118">
        <f t="shared" si="2"/>
        <v>0</v>
      </c>
      <c r="W48" s="118">
        <f t="shared" si="2"/>
        <v>0</v>
      </c>
      <c r="X48" s="118">
        <f t="shared" si="2"/>
        <v>0</v>
      </c>
      <c r="Y48" s="118">
        <f t="shared" si="2"/>
        <v>0</v>
      </c>
      <c r="Z48" s="118"/>
      <c r="AA48" s="118"/>
      <c r="AB48" s="126"/>
      <c r="AC48" s="137"/>
      <c r="AD48" s="138"/>
      <c r="AE48" s="138"/>
      <c r="AF48" s="138"/>
      <c r="AG48" s="138"/>
      <c r="AH48" s="139"/>
      <c r="AI48" s="136"/>
    </row>
    <row r="49" spans="1:35">
      <c r="A49" s="132" t="s">
        <v>56</v>
      </c>
      <c r="B49" s="118">
        <v>0</v>
      </c>
      <c r="C49" s="118">
        <v>3.634672781294211E-3</v>
      </c>
      <c r="D49" s="118">
        <v>2.9832803467405491E-2</v>
      </c>
      <c r="E49" s="118">
        <v>2.4288187588176285E-2</v>
      </c>
      <c r="F49" s="118">
        <v>0</v>
      </c>
      <c r="G49" s="118">
        <v>0</v>
      </c>
      <c r="H49" s="118">
        <v>0</v>
      </c>
      <c r="I49" s="118">
        <v>0</v>
      </c>
      <c r="J49" s="118">
        <v>0</v>
      </c>
      <c r="K49" s="118">
        <v>0</v>
      </c>
      <c r="L49" s="118"/>
      <c r="M49" s="118">
        <v>1247</v>
      </c>
      <c r="N49" s="118">
        <f t="shared" si="1"/>
        <v>1247000000</v>
      </c>
      <c r="O49" s="118"/>
      <c r="P49" s="118">
        <f t="shared" si="3"/>
        <v>0</v>
      </c>
      <c r="Q49" s="118">
        <f t="shared" si="3"/>
        <v>2.9147335856409068E-12</v>
      </c>
      <c r="R49" s="118">
        <f t="shared" si="3"/>
        <v>2.392365955686086E-11</v>
      </c>
      <c r="S49" s="118">
        <f t="shared" si="3"/>
        <v>1.9477295579932866E-11</v>
      </c>
      <c r="T49" s="118">
        <f t="shared" si="3"/>
        <v>0</v>
      </c>
      <c r="U49" s="118">
        <f t="shared" si="2"/>
        <v>0</v>
      </c>
      <c r="V49" s="118">
        <f t="shared" si="2"/>
        <v>0</v>
      </c>
      <c r="W49" s="118">
        <f t="shared" si="2"/>
        <v>0</v>
      </c>
      <c r="X49" s="118">
        <f t="shared" si="2"/>
        <v>0</v>
      </c>
      <c r="Y49" s="118">
        <f t="shared" si="2"/>
        <v>0</v>
      </c>
      <c r="Z49" s="118"/>
      <c r="AA49" s="118"/>
      <c r="AB49" s="126"/>
      <c r="AC49" s="137"/>
      <c r="AD49" s="138"/>
      <c r="AE49" s="138"/>
      <c r="AF49" s="138"/>
      <c r="AG49" s="138"/>
      <c r="AH49" s="139"/>
      <c r="AI49" s="136"/>
    </row>
    <row r="50" spans="1:35">
      <c r="A50" s="132" t="s">
        <v>57</v>
      </c>
      <c r="B50" s="118">
        <v>0</v>
      </c>
      <c r="C50" s="118">
        <v>9.6924607501178948E-3</v>
      </c>
      <c r="D50" s="118">
        <v>8.9498410402216469E-2</v>
      </c>
      <c r="E50" s="118">
        <v>7.2864562764528851E-2</v>
      </c>
      <c r="F50" s="118">
        <v>0</v>
      </c>
      <c r="G50" s="118">
        <v>0</v>
      </c>
      <c r="H50" s="118">
        <v>0</v>
      </c>
      <c r="I50" s="118">
        <v>0</v>
      </c>
      <c r="J50" s="118">
        <v>0</v>
      </c>
      <c r="K50" s="118">
        <v>0</v>
      </c>
      <c r="L50" s="118"/>
      <c r="M50" s="118">
        <v>2991</v>
      </c>
      <c r="N50" s="118">
        <f t="shared" si="1"/>
        <v>2991000000</v>
      </c>
      <c r="O50" s="118"/>
      <c r="P50" s="118">
        <f t="shared" si="3"/>
        <v>0</v>
      </c>
      <c r="Q50" s="118">
        <f t="shared" si="3"/>
        <v>3.2405418756662973E-12</v>
      </c>
      <c r="R50" s="118">
        <f t="shared" si="3"/>
        <v>2.9922571180948334E-11</v>
      </c>
      <c r="S50" s="118">
        <f t="shared" si="3"/>
        <v>2.4361271402383435E-11</v>
      </c>
      <c r="T50" s="118">
        <f t="shared" si="3"/>
        <v>0</v>
      </c>
      <c r="U50" s="118">
        <f t="shared" si="2"/>
        <v>0</v>
      </c>
      <c r="V50" s="118">
        <f t="shared" si="2"/>
        <v>0</v>
      </c>
      <c r="W50" s="118">
        <f t="shared" si="2"/>
        <v>0</v>
      </c>
      <c r="X50" s="118">
        <f t="shared" si="2"/>
        <v>0</v>
      </c>
      <c r="Y50" s="118">
        <f t="shared" si="2"/>
        <v>0</v>
      </c>
      <c r="Z50" s="118"/>
      <c r="AA50" s="118"/>
      <c r="AB50" s="126"/>
      <c r="AC50" s="137"/>
      <c r="AD50" s="138"/>
      <c r="AE50" s="138"/>
      <c r="AF50" s="138"/>
      <c r="AG50" s="138"/>
      <c r="AH50" s="139"/>
      <c r="AI50" s="136"/>
    </row>
    <row r="51" spans="1:35">
      <c r="A51" s="132" t="s">
        <v>58</v>
      </c>
      <c r="B51" s="118">
        <v>0</v>
      </c>
      <c r="C51" s="118">
        <v>2.1808036687765261E-2</v>
      </c>
      <c r="D51" s="118">
        <v>0.1939132225381357</v>
      </c>
      <c r="E51" s="118">
        <v>0.13358503173496958</v>
      </c>
      <c r="F51" s="118">
        <v>0</v>
      </c>
      <c r="G51" s="118">
        <v>0</v>
      </c>
      <c r="H51" s="118">
        <v>0</v>
      </c>
      <c r="I51" s="118">
        <v>0</v>
      </c>
      <c r="J51" s="118">
        <v>0</v>
      </c>
      <c r="K51" s="118">
        <v>0</v>
      </c>
      <c r="L51" s="118"/>
      <c r="M51" s="118">
        <v>5022</v>
      </c>
      <c r="N51" s="118">
        <f t="shared" si="1"/>
        <v>5022000000</v>
      </c>
      <c r="O51" s="118"/>
      <c r="P51" s="118">
        <f t="shared" si="3"/>
        <v>0</v>
      </c>
      <c r="Q51" s="118">
        <f t="shared" si="3"/>
        <v>4.3425003360743251E-12</v>
      </c>
      <c r="R51" s="118">
        <f t="shared" si="3"/>
        <v>3.8612748414602885E-11</v>
      </c>
      <c r="S51" s="118">
        <f t="shared" si="3"/>
        <v>2.6599966494418473E-11</v>
      </c>
      <c r="T51" s="118">
        <f t="shared" si="3"/>
        <v>0</v>
      </c>
      <c r="U51" s="118">
        <f t="shared" si="2"/>
        <v>0</v>
      </c>
      <c r="V51" s="118">
        <f t="shared" si="2"/>
        <v>0</v>
      </c>
      <c r="W51" s="118">
        <f t="shared" si="2"/>
        <v>0</v>
      </c>
      <c r="X51" s="118">
        <f t="shared" si="2"/>
        <v>0</v>
      </c>
      <c r="Y51" s="118">
        <f t="shared" si="2"/>
        <v>0</v>
      </c>
      <c r="Z51" s="118"/>
      <c r="AA51" s="118"/>
      <c r="AB51" s="126"/>
      <c r="AC51" s="137"/>
      <c r="AD51" s="138"/>
      <c r="AE51" s="138"/>
      <c r="AF51" s="138"/>
      <c r="AG51" s="138"/>
      <c r="AH51" s="139"/>
      <c r="AI51" s="136"/>
    </row>
    <row r="52" spans="1:35">
      <c r="A52" s="132" t="s">
        <v>59</v>
      </c>
      <c r="B52" s="118">
        <v>0</v>
      </c>
      <c r="C52" s="118">
        <v>1.090401834388263E-2</v>
      </c>
      <c r="D52" s="118">
        <v>8.9498410402216469E-2</v>
      </c>
      <c r="E52" s="118">
        <v>6.0720468970440707E-2</v>
      </c>
      <c r="F52" s="118">
        <v>0</v>
      </c>
      <c r="G52" s="118">
        <v>0</v>
      </c>
      <c r="H52" s="118">
        <v>0</v>
      </c>
      <c r="I52" s="118">
        <v>0</v>
      </c>
      <c r="J52" s="118">
        <v>0</v>
      </c>
      <c r="K52" s="118">
        <v>0</v>
      </c>
      <c r="L52" s="118"/>
      <c r="M52" s="118">
        <v>1865</v>
      </c>
      <c r="N52" s="118">
        <f t="shared" si="1"/>
        <v>1865000000</v>
      </c>
      <c r="O52" s="118"/>
      <c r="P52" s="118">
        <f t="shared" si="3"/>
        <v>0</v>
      </c>
      <c r="Q52" s="118">
        <f t="shared" si="3"/>
        <v>5.8466586294276842E-12</v>
      </c>
      <c r="R52" s="118">
        <f t="shared" si="3"/>
        <v>4.7988423808158962E-11</v>
      </c>
      <c r="S52" s="118">
        <f t="shared" si="3"/>
        <v>3.2557892209351587E-11</v>
      </c>
      <c r="T52" s="118">
        <f t="shared" si="3"/>
        <v>0</v>
      </c>
      <c r="U52" s="118">
        <f t="shared" si="2"/>
        <v>0</v>
      </c>
      <c r="V52" s="118">
        <f t="shared" si="2"/>
        <v>0</v>
      </c>
      <c r="W52" s="118">
        <f t="shared" si="2"/>
        <v>0</v>
      </c>
      <c r="X52" s="118">
        <f t="shared" si="2"/>
        <v>0</v>
      </c>
      <c r="Y52" s="118">
        <f t="shared" si="2"/>
        <v>0</v>
      </c>
      <c r="Z52" s="118"/>
      <c r="AA52" s="118"/>
      <c r="AB52" s="126"/>
      <c r="AC52" s="137"/>
      <c r="AD52" s="138"/>
      <c r="AE52" s="138"/>
      <c r="AF52" s="138"/>
      <c r="AG52" s="138"/>
      <c r="AH52" s="139"/>
      <c r="AI52" s="136"/>
    </row>
    <row r="53" spans="1:35">
      <c r="A53" s="132" t="s">
        <v>60</v>
      </c>
      <c r="B53" s="118">
        <v>0</v>
      </c>
      <c r="C53" s="118">
        <v>7.269345562588422E-3</v>
      </c>
      <c r="D53" s="118">
        <v>6.7123807801662355E-2</v>
      </c>
      <c r="E53" s="118">
        <v>3.6432281382264425E-2</v>
      </c>
      <c r="F53" s="118">
        <v>0</v>
      </c>
      <c r="G53" s="118">
        <v>0</v>
      </c>
      <c r="H53" s="118">
        <v>0</v>
      </c>
      <c r="I53" s="118">
        <v>0</v>
      </c>
      <c r="J53" s="118">
        <v>0</v>
      </c>
      <c r="K53" s="118">
        <v>0</v>
      </c>
      <c r="L53" s="118"/>
      <c r="M53" s="118">
        <v>427</v>
      </c>
      <c r="N53" s="118">
        <f t="shared" si="1"/>
        <v>427000000</v>
      </c>
      <c r="O53" s="118"/>
      <c r="P53" s="118">
        <f t="shared" si="3"/>
        <v>0</v>
      </c>
      <c r="Q53" s="118">
        <f t="shared" si="3"/>
        <v>1.7024228483813634E-11</v>
      </c>
      <c r="R53" s="118">
        <f t="shared" si="3"/>
        <v>1.571986131186472E-10</v>
      </c>
      <c r="S53" s="118">
        <f t="shared" si="3"/>
        <v>8.5321502066193032E-11</v>
      </c>
      <c r="T53" s="118">
        <f t="shared" si="3"/>
        <v>0</v>
      </c>
      <c r="U53" s="118">
        <f t="shared" si="2"/>
        <v>0</v>
      </c>
      <c r="V53" s="118">
        <f t="shared" si="2"/>
        <v>0</v>
      </c>
      <c r="W53" s="118">
        <f t="shared" si="2"/>
        <v>0</v>
      </c>
      <c r="X53" s="118">
        <f t="shared" si="2"/>
        <v>0</v>
      </c>
      <c r="Y53" s="118">
        <f t="shared" si="2"/>
        <v>0</v>
      </c>
      <c r="Z53" s="118"/>
      <c r="AA53" s="118"/>
      <c r="AB53" s="126"/>
      <c r="AC53" s="137"/>
      <c r="AD53" s="138"/>
      <c r="AE53" s="138"/>
      <c r="AF53" s="138"/>
      <c r="AG53" s="138"/>
      <c r="AH53" s="139"/>
      <c r="AI53" s="136"/>
    </row>
    <row r="54" spans="1:35">
      <c r="A54" s="132" t="s">
        <v>61</v>
      </c>
      <c r="B54" s="118">
        <v>0</v>
      </c>
      <c r="C54" s="118">
        <v>1.2115575937647369E-3</v>
      </c>
      <c r="D54" s="118">
        <v>7.4582008668513727E-3</v>
      </c>
      <c r="E54" s="118">
        <v>1.2144093794088142E-2</v>
      </c>
      <c r="F54" s="118">
        <v>0</v>
      </c>
      <c r="G54" s="118">
        <v>0</v>
      </c>
      <c r="H54" s="118">
        <v>0</v>
      </c>
      <c r="I54" s="118">
        <v>0</v>
      </c>
      <c r="J54" s="118">
        <v>0</v>
      </c>
      <c r="K54" s="118">
        <v>0</v>
      </c>
      <c r="L54" s="118"/>
      <c r="M54" s="118">
        <v>2487</v>
      </c>
      <c r="N54" s="118">
        <f t="shared" si="1"/>
        <v>2487000000</v>
      </c>
      <c r="O54" s="118"/>
      <c r="P54" s="118">
        <f t="shared" si="3"/>
        <v>0</v>
      </c>
      <c r="Q54" s="118">
        <f t="shared" si="3"/>
        <v>4.8715625000592554E-13</v>
      </c>
      <c r="R54" s="118">
        <f t="shared" si="3"/>
        <v>2.9988744941099206E-12</v>
      </c>
      <c r="S54" s="118">
        <f t="shared" si="3"/>
        <v>4.8830292698384164E-12</v>
      </c>
      <c r="T54" s="118">
        <f t="shared" si="3"/>
        <v>0</v>
      </c>
      <c r="U54" s="118">
        <f t="shared" si="2"/>
        <v>0</v>
      </c>
      <c r="V54" s="118">
        <f t="shared" si="2"/>
        <v>0</v>
      </c>
      <c r="W54" s="118">
        <f t="shared" si="2"/>
        <v>0</v>
      </c>
      <c r="X54" s="118">
        <f t="shared" si="2"/>
        <v>0</v>
      </c>
      <c r="Y54" s="118">
        <f t="shared" si="2"/>
        <v>0</v>
      </c>
      <c r="Z54" s="118"/>
      <c r="AA54" s="118"/>
      <c r="AB54" s="126"/>
      <c r="AC54" s="137"/>
      <c r="AD54" s="138"/>
      <c r="AE54" s="138"/>
      <c r="AF54" s="138"/>
      <c r="AG54" s="138"/>
      <c r="AH54" s="139"/>
      <c r="AI54" s="136"/>
    </row>
    <row r="55" spans="1:35">
      <c r="A55" s="132" t="s">
        <v>62</v>
      </c>
      <c r="B55" s="118">
        <v>0</v>
      </c>
      <c r="C55" s="118">
        <v>0</v>
      </c>
      <c r="D55" s="118">
        <v>0</v>
      </c>
      <c r="E55" s="118">
        <v>0</v>
      </c>
      <c r="F55" s="118">
        <v>0</v>
      </c>
      <c r="G55" s="118">
        <v>0</v>
      </c>
      <c r="H55" s="118">
        <v>0</v>
      </c>
      <c r="I55" s="118">
        <v>0</v>
      </c>
      <c r="J55" s="118">
        <v>0</v>
      </c>
      <c r="K55" s="118">
        <v>0</v>
      </c>
      <c r="L55" s="118"/>
      <c r="M55" s="118">
        <v>736</v>
      </c>
      <c r="N55" s="118">
        <f t="shared" si="1"/>
        <v>736000000</v>
      </c>
      <c r="O55" s="118"/>
      <c r="P55" s="118">
        <f t="shared" si="3"/>
        <v>0</v>
      </c>
      <c r="Q55" s="118">
        <f t="shared" si="3"/>
        <v>0</v>
      </c>
      <c r="R55" s="118">
        <f t="shared" si="3"/>
        <v>0</v>
      </c>
      <c r="S55" s="118">
        <f t="shared" si="3"/>
        <v>0</v>
      </c>
      <c r="T55" s="118">
        <f t="shared" si="3"/>
        <v>0</v>
      </c>
      <c r="U55" s="118">
        <f t="shared" si="2"/>
        <v>0</v>
      </c>
      <c r="V55" s="118">
        <f t="shared" si="2"/>
        <v>0</v>
      </c>
      <c r="W55" s="118">
        <f t="shared" si="2"/>
        <v>0</v>
      </c>
      <c r="X55" s="118">
        <f t="shared" si="2"/>
        <v>0</v>
      </c>
      <c r="Y55" s="118">
        <f t="shared" si="2"/>
        <v>0</v>
      </c>
      <c r="Z55" s="118"/>
      <c r="AA55" s="118"/>
      <c r="AB55" s="126"/>
      <c r="AC55" s="137"/>
      <c r="AD55" s="138"/>
      <c r="AE55" s="138"/>
      <c r="AF55" s="138"/>
      <c r="AG55" s="138"/>
      <c r="AH55" s="139"/>
      <c r="AI55" s="136"/>
    </row>
    <row r="56" spans="1:35">
      <c r="A56" s="132" t="s">
        <v>63</v>
      </c>
      <c r="B56" s="118">
        <v>0</v>
      </c>
      <c r="C56" s="118">
        <v>1.5750248718941578E-2</v>
      </c>
      <c r="D56" s="118">
        <v>0</v>
      </c>
      <c r="E56" s="118">
        <v>1.2144093794088142E-2</v>
      </c>
      <c r="F56" s="118">
        <v>0</v>
      </c>
      <c r="G56" s="118">
        <v>0</v>
      </c>
      <c r="H56" s="118">
        <v>0</v>
      </c>
      <c r="I56" s="118">
        <v>0</v>
      </c>
      <c r="J56" s="118">
        <v>0</v>
      </c>
      <c r="K56" s="118">
        <v>0</v>
      </c>
      <c r="L56" s="118"/>
      <c r="M56" s="118">
        <v>3237</v>
      </c>
      <c r="N56" s="118">
        <f t="shared" si="1"/>
        <v>3237000000</v>
      </c>
      <c r="O56" s="118"/>
      <c r="P56" s="118">
        <f t="shared" si="3"/>
        <v>0</v>
      </c>
      <c r="Q56" s="118">
        <f t="shared" si="3"/>
        <v>4.8656931476495455E-12</v>
      </c>
      <c r="R56" s="118">
        <f t="shared" si="3"/>
        <v>0</v>
      </c>
      <c r="S56" s="118">
        <f t="shared" si="3"/>
        <v>3.7516508477257159E-12</v>
      </c>
      <c r="T56" s="118">
        <f t="shared" si="3"/>
        <v>0</v>
      </c>
      <c r="U56" s="118">
        <f t="shared" si="2"/>
        <v>0</v>
      </c>
      <c r="V56" s="118">
        <f t="shared" si="2"/>
        <v>0</v>
      </c>
      <c r="W56" s="118">
        <f t="shared" si="2"/>
        <v>0</v>
      </c>
      <c r="X56" s="118">
        <f t="shared" si="2"/>
        <v>0</v>
      </c>
      <c r="Y56" s="118">
        <f t="shared" si="2"/>
        <v>0</v>
      </c>
      <c r="Z56" s="118"/>
      <c r="AA56" s="118"/>
      <c r="AB56" s="126"/>
      <c r="AC56" s="137"/>
      <c r="AD56" s="138"/>
      <c r="AE56" s="138"/>
      <c r="AF56" s="138"/>
      <c r="AG56" s="138"/>
      <c r="AH56" s="139"/>
      <c r="AI56" s="136"/>
    </row>
    <row r="57" spans="1:35">
      <c r="A57" s="132" t="s">
        <v>64</v>
      </c>
      <c r="B57" s="118">
        <v>0</v>
      </c>
      <c r="C57" s="118">
        <v>4.8462303750589474E-3</v>
      </c>
      <c r="D57" s="118">
        <v>4.4749205201108234E-2</v>
      </c>
      <c r="E57" s="118">
        <v>3.6432281382264425E-2</v>
      </c>
      <c r="F57" s="118">
        <v>0</v>
      </c>
      <c r="G57" s="118">
        <v>0</v>
      </c>
      <c r="H57" s="118">
        <v>0</v>
      </c>
      <c r="I57" s="118">
        <v>0</v>
      </c>
      <c r="J57" s="118">
        <v>0</v>
      </c>
      <c r="K57" s="118">
        <v>0</v>
      </c>
      <c r="L57" s="118"/>
      <c r="M57" s="118">
        <v>2354</v>
      </c>
      <c r="N57" s="118">
        <f t="shared" si="1"/>
        <v>2354000000</v>
      </c>
      <c r="O57" s="118"/>
      <c r="P57" s="118">
        <f t="shared" si="3"/>
        <v>0</v>
      </c>
      <c r="Q57" s="118">
        <f t="shared" si="3"/>
        <v>2.0587214847319233E-12</v>
      </c>
      <c r="R57" s="118">
        <f t="shared" si="3"/>
        <v>1.9009857774472488E-11</v>
      </c>
      <c r="S57" s="118">
        <f t="shared" si="3"/>
        <v>1.5476755047690919E-11</v>
      </c>
      <c r="T57" s="118">
        <f t="shared" si="3"/>
        <v>0</v>
      </c>
      <c r="U57" s="118">
        <f t="shared" si="2"/>
        <v>0</v>
      </c>
      <c r="V57" s="118">
        <f t="shared" si="2"/>
        <v>0</v>
      </c>
      <c r="W57" s="118">
        <f t="shared" si="2"/>
        <v>0</v>
      </c>
      <c r="X57" s="118">
        <f t="shared" si="2"/>
        <v>0</v>
      </c>
      <c r="Y57" s="118">
        <f t="shared" si="2"/>
        <v>0</v>
      </c>
      <c r="Z57" s="118"/>
      <c r="AA57" s="118"/>
      <c r="AB57" s="126"/>
      <c r="AC57" s="137"/>
      <c r="AD57" s="138"/>
      <c r="AE57" s="138"/>
      <c r="AF57" s="138"/>
      <c r="AG57" s="138"/>
      <c r="AH57" s="139"/>
      <c r="AI57" s="136"/>
    </row>
    <row r="58" spans="1:35">
      <c r="A58" s="132" t="s">
        <v>65</v>
      </c>
      <c r="B58" s="118">
        <v>0</v>
      </c>
      <c r="C58" s="118">
        <v>0</v>
      </c>
      <c r="D58" s="118">
        <v>0</v>
      </c>
      <c r="E58" s="118">
        <v>1.2144093794088142E-2</v>
      </c>
      <c r="F58" s="118">
        <v>0</v>
      </c>
      <c r="G58" s="118">
        <v>0</v>
      </c>
      <c r="H58" s="118">
        <v>0</v>
      </c>
      <c r="I58" s="118">
        <v>0</v>
      </c>
      <c r="J58" s="118">
        <v>0</v>
      </c>
      <c r="K58" s="118">
        <v>0</v>
      </c>
      <c r="L58" s="118"/>
      <c r="M58" s="118">
        <v>1402</v>
      </c>
      <c r="N58" s="118">
        <f t="shared" si="1"/>
        <v>1402000000</v>
      </c>
      <c r="O58" s="118"/>
      <c r="P58" s="118">
        <f t="shared" si="3"/>
        <v>0</v>
      </c>
      <c r="Q58" s="118">
        <f t="shared" si="3"/>
        <v>0</v>
      </c>
      <c r="R58" s="118">
        <f t="shared" si="3"/>
        <v>0</v>
      </c>
      <c r="S58" s="118">
        <f t="shared" si="3"/>
        <v>8.6619784551270631E-12</v>
      </c>
      <c r="T58" s="118">
        <f t="shared" si="3"/>
        <v>0</v>
      </c>
      <c r="U58" s="118">
        <f t="shared" si="2"/>
        <v>0</v>
      </c>
      <c r="V58" s="118">
        <f t="shared" si="2"/>
        <v>0</v>
      </c>
      <c r="W58" s="118">
        <f t="shared" si="2"/>
        <v>0</v>
      </c>
      <c r="X58" s="118">
        <f t="shared" si="2"/>
        <v>0</v>
      </c>
      <c r="Y58" s="118">
        <f t="shared" si="2"/>
        <v>0</v>
      </c>
      <c r="Z58" s="118"/>
      <c r="AA58" s="118"/>
      <c r="AB58" s="126"/>
      <c r="AC58" s="137"/>
      <c r="AD58" s="138"/>
      <c r="AE58" s="138"/>
      <c r="AF58" s="138"/>
      <c r="AG58" s="138"/>
      <c r="AH58" s="139"/>
      <c r="AI58" s="136"/>
    </row>
    <row r="59" spans="1:35">
      <c r="A59" s="132" t="s">
        <v>66</v>
      </c>
      <c r="B59" s="118">
        <v>0</v>
      </c>
      <c r="C59" s="118">
        <v>4.8462303750589474E-3</v>
      </c>
      <c r="D59" s="118">
        <v>3.7291004334256861E-2</v>
      </c>
      <c r="E59" s="118">
        <v>3.6432281382264425E-2</v>
      </c>
      <c r="F59" s="118">
        <v>0</v>
      </c>
      <c r="G59" s="118">
        <v>0</v>
      </c>
      <c r="H59" s="118">
        <v>0</v>
      </c>
      <c r="I59" s="118">
        <v>0</v>
      </c>
      <c r="J59" s="118">
        <v>0</v>
      </c>
      <c r="K59" s="118">
        <v>0</v>
      </c>
      <c r="L59" s="118"/>
      <c r="M59" s="118">
        <v>2183</v>
      </c>
      <c r="N59" s="118">
        <f t="shared" si="1"/>
        <v>2183000000</v>
      </c>
      <c r="O59" s="118"/>
      <c r="P59" s="118">
        <f t="shared" si="3"/>
        <v>0</v>
      </c>
      <c r="Q59" s="118">
        <f t="shared" si="3"/>
        <v>2.2199864292528389E-12</v>
      </c>
      <c r="R59" s="118">
        <f t="shared" si="3"/>
        <v>1.7082457322151562E-11</v>
      </c>
      <c r="S59" s="118">
        <f t="shared" si="3"/>
        <v>1.6689089043639225E-11</v>
      </c>
      <c r="T59" s="118">
        <f t="shared" si="3"/>
        <v>0</v>
      </c>
      <c r="U59" s="118">
        <f t="shared" si="2"/>
        <v>0</v>
      </c>
      <c r="V59" s="118">
        <f t="shared" si="2"/>
        <v>0</v>
      </c>
      <c r="W59" s="118">
        <f t="shared" si="2"/>
        <v>0</v>
      </c>
      <c r="X59" s="118">
        <f t="shared" si="2"/>
        <v>0</v>
      </c>
      <c r="Y59" s="118">
        <f t="shared" si="2"/>
        <v>0</v>
      </c>
      <c r="Z59" s="118"/>
      <c r="AA59" s="118"/>
      <c r="AB59" s="126"/>
      <c r="AC59" s="137"/>
      <c r="AD59" s="138"/>
      <c r="AE59" s="138"/>
      <c r="AF59" s="138"/>
      <c r="AG59" s="138"/>
      <c r="AH59" s="139"/>
      <c r="AI59" s="136"/>
    </row>
    <row r="60" spans="1:35">
      <c r="A60" s="132" t="s">
        <v>67</v>
      </c>
      <c r="B60" s="118">
        <v>0</v>
      </c>
      <c r="C60" s="118">
        <v>3.634672781294211E-3</v>
      </c>
      <c r="D60" s="118">
        <v>2.9832803467405491E-2</v>
      </c>
      <c r="E60" s="118">
        <v>3.6432281382264425E-2</v>
      </c>
      <c r="F60" s="118">
        <v>0</v>
      </c>
      <c r="G60" s="118">
        <v>0</v>
      </c>
      <c r="H60" s="118">
        <v>0</v>
      </c>
      <c r="I60" s="118">
        <v>0</v>
      </c>
      <c r="J60" s="118">
        <v>0</v>
      </c>
      <c r="K60" s="118">
        <v>0</v>
      </c>
      <c r="L60" s="118"/>
      <c r="M60" s="118">
        <v>2400</v>
      </c>
      <c r="N60" s="118">
        <f t="shared" si="1"/>
        <v>2400000000</v>
      </c>
      <c r="O60" s="118"/>
      <c r="P60" s="118">
        <f t="shared" si="3"/>
        <v>0</v>
      </c>
      <c r="Q60" s="118">
        <f t="shared" si="3"/>
        <v>1.5144469922059213E-12</v>
      </c>
      <c r="R60" s="118">
        <f t="shared" si="3"/>
        <v>1.2430334778085621E-11</v>
      </c>
      <c r="S60" s="118">
        <f t="shared" si="3"/>
        <v>1.5180117242610176E-11</v>
      </c>
      <c r="T60" s="118">
        <f t="shared" si="3"/>
        <v>0</v>
      </c>
      <c r="U60" s="118">
        <f t="shared" si="3"/>
        <v>0</v>
      </c>
      <c r="V60" s="118">
        <f t="shared" si="3"/>
        <v>0</v>
      </c>
      <c r="W60" s="118">
        <f t="shared" si="3"/>
        <v>0</v>
      </c>
      <c r="X60" s="118">
        <f t="shared" si="3"/>
        <v>0</v>
      </c>
      <c r="Y60" s="118">
        <f t="shared" si="3"/>
        <v>0</v>
      </c>
      <c r="Z60" s="118"/>
      <c r="AA60" s="118"/>
      <c r="AB60" s="126"/>
      <c r="AC60" s="137"/>
      <c r="AD60" s="138"/>
      <c r="AE60" s="138"/>
      <c r="AF60" s="138"/>
      <c r="AG60" s="138"/>
      <c r="AH60" s="139"/>
      <c r="AI60" s="136"/>
    </row>
    <row r="61" spans="1:35">
      <c r="A61" s="132" t="s">
        <v>68</v>
      </c>
      <c r="B61" s="118">
        <v>0</v>
      </c>
      <c r="C61" s="118">
        <v>3.634672781294211E-3</v>
      </c>
      <c r="D61" s="118">
        <v>3.7291004334256861E-2</v>
      </c>
      <c r="E61" s="118">
        <v>4.8576375176352569E-2</v>
      </c>
      <c r="F61" s="118">
        <v>2.1262478911849774E-2</v>
      </c>
      <c r="G61" s="118">
        <v>0</v>
      </c>
      <c r="H61" s="118">
        <v>0</v>
      </c>
      <c r="I61" s="118">
        <v>0</v>
      </c>
      <c r="J61" s="118">
        <v>0</v>
      </c>
      <c r="K61" s="118">
        <v>0</v>
      </c>
      <c r="L61" s="118"/>
      <c r="M61" s="118">
        <v>4637</v>
      </c>
      <c r="N61" s="118">
        <f t="shared" si="1"/>
        <v>4637000000</v>
      </c>
      <c r="O61" s="118"/>
      <c r="P61" s="118">
        <f t="shared" ref="P61:Y92" si="4">B61/$N61</f>
        <v>0</v>
      </c>
      <c r="Q61" s="118">
        <f t="shared" si="4"/>
        <v>7.838414451788249E-13</v>
      </c>
      <c r="R61" s="118">
        <f t="shared" si="4"/>
        <v>8.0420539862533669E-12</v>
      </c>
      <c r="S61" s="118">
        <f t="shared" si="4"/>
        <v>1.047581953339499E-11</v>
      </c>
      <c r="T61" s="118">
        <f t="shared" si="4"/>
        <v>4.5853954953309839E-12</v>
      </c>
      <c r="U61" s="118">
        <f t="shared" si="4"/>
        <v>0</v>
      </c>
      <c r="V61" s="118">
        <f t="shared" si="4"/>
        <v>0</v>
      </c>
      <c r="W61" s="118">
        <f t="shared" si="4"/>
        <v>0</v>
      </c>
      <c r="X61" s="118">
        <f t="shared" si="4"/>
        <v>0</v>
      </c>
      <c r="Y61" s="118">
        <f t="shared" si="4"/>
        <v>0</v>
      </c>
      <c r="Z61" s="118"/>
      <c r="AA61" s="118"/>
      <c r="AB61" s="126"/>
      <c r="AC61" s="137"/>
      <c r="AD61" s="138"/>
      <c r="AE61" s="138"/>
      <c r="AF61" s="138"/>
      <c r="AG61" s="138"/>
      <c r="AH61" s="139"/>
      <c r="AI61" s="136"/>
    </row>
    <row r="62" spans="1:35">
      <c r="A62" s="132" t="s">
        <v>69</v>
      </c>
      <c r="B62" s="118">
        <v>0</v>
      </c>
      <c r="C62" s="118">
        <v>78.442873376586078</v>
      </c>
      <c r="D62" s="118">
        <v>50.595827953754238</v>
      </c>
      <c r="E62" s="118">
        <v>2.2423758232696738</v>
      </c>
      <c r="F62" s="118">
        <v>4.0591611753504645E-3</v>
      </c>
      <c r="G62" s="118">
        <v>0</v>
      </c>
      <c r="H62" s="118">
        <v>0</v>
      </c>
      <c r="I62" s="118">
        <v>0</v>
      </c>
      <c r="J62" s="118">
        <v>0</v>
      </c>
      <c r="K62" s="118">
        <v>0</v>
      </c>
      <c r="L62" s="118"/>
      <c r="M62" s="118">
        <v>5636</v>
      </c>
      <c r="N62" s="118">
        <f t="shared" si="1"/>
        <v>5636000000</v>
      </c>
      <c r="O62" s="118"/>
      <c r="P62" s="118">
        <f t="shared" si="4"/>
        <v>0</v>
      </c>
      <c r="Q62" s="118">
        <f t="shared" si="4"/>
        <v>1.3918181933390007E-8</v>
      </c>
      <c r="R62" s="118">
        <f t="shared" si="4"/>
        <v>8.9772583310422714E-9</v>
      </c>
      <c r="S62" s="118">
        <f t="shared" si="4"/>
        <v>3.9786654067950208E-10</v>
      </c>
      <c r="T62" s="118">
        <f t="shared" si="4"/>
        <v>7.2022022273783971E-13</v>
      </c>
      <c r="U62" s="118">
        <f t="shared" si="4"/>
        <v>0</v>
      </c>
      <c r="V62" s="118">
        <f t="shared" si="4"/>
        <v>0</v>
      </c>
      <c r="W62" s="118">
        <f t="shared" si="4"/>
        <v>0</v>
      </c>
      <c r="X62" s="118">
        <f t="shared" si="4"/>
        <v>0</v>
      </c>
      <c r="Y62" s="118">
        <f t="shared" si="4"/>
        <v>0</v>
      </c>
      <c r="Z62" s="118"/>
      <c r="AA62" s="118"/>
      <c r="AB62" s="126"/>
      <c r="AC62" s="137"/>
      <c r="AD62" s="138"/>
      <c r="AE62" s="138"/>
      <c r="AF62" s="138"/>
      <c r="AG62" s="138"/>
      <c r="AH62" s="139"/>
      <c r="AI62" s="136"/>
    </row>
    <row r="63" spans="1:35">
      <c r="A63" s="132" t="s">
        <v>70</v>
      </c>
      <c r="B63" s="118">
        <v>0</v>
      </c>
      <c r="C63" s="118">
        <v>6.47218427199555</v>
      </c>
      <c r="D63" s="118">
        <v>4.2740767906139423</v>
      </c>
      <c r="E63" s="118">
        <v>0.19026219106530565</v>
      </c>
      <c r="F63" s="118">
        <v>4.0591611753504645E-3</v>
      </c>
      <c r="G63" s="118">
        <v>0</v>
      </c>
      <c r="H63" s="118">
        <v>0</v>
      </c>
      <c r="I63" s="118">
        <v>0</v>
      </c>
      <c r="J63" s="118">
        <v>0</v>
      </c>
      <c r="K63" s="118">
        <v>0</v>
      </c>
      <c r="L63" s="118"/>
      <c r="M63" s="118">
        <v>488</v>
      </c>
      <c r="N63" s="118">
        <f t="shared" si="1"/>
        <v>488000000</v>
      </c>
      <c r="O63" s="118"/>
      <c r="P63" s="118">
        <f t="shared" si="4"/>
        <v>0</v>
      </c>
      <c r="Q63" s="118">
        <f t="shared" si="4"/>
        <v>1.3262672688515472E-8</v>
      </c>
      <c r="R63" s="118">
        <f t="shared" si="4"/>
        <v>8.7583540791269312E-9</v>
      </c>
      <c r="S63" s="118">
        <f t="shared" si="4"/>
        <v>3.8988153906824927E-10</v>
      </c>
      <c r="T63" s="118">
        <f t="shared" si="4"/>
        <v>8.3179532281771817E-12</v>
      </c>
      <c r="U63" s="118">
        <f t="shared" si="4"/>
        <v>0</v>
      </c>
      <c r="V63" s="118">
        <f t="shared" si="4"/>
        <v>0</v>
      </c>
      <c r="W63" s="118">
        <f t="shared" si="4"/>
        <v>0</v>
      </c>
      <c r="X63" s="118">
        <f t="shared" si="4"/>
        <v>0</v>
      </c>
      <c r="Y63" s="118">
        <f t="shared" si="4"/>
        <v>0</v>
      </c>
      <c r="Z63" s="118"/>
      <c r="AA63" s="118"/>
      <c r="AB63" s="126"/>
      <c r="AC63" s="137"/>
      <c r="AD63" s="138"/>
      <c r="AE63" s="138"/>
      <c r="AF63" s="138"/>
      <c r="AG63" s="138"/>
      <c r="AH63" s="139"/>
      <c r="AI63" s="136"/>
    </row>
    <row r="64" spans="1:35">
      <c r="A64" s="132" t="s">
        <v>71</v>
      </c>
      <c r="B64" s="118">
        <v>0.08</v>
      </c>
      <c r="C64" s="118">
        <v>1.5533242252789319</v>
      </c>
      <c r="D64" s="118">
        <v>3.234436490194335</v>
      </c>
      <c r="E64" s="118">
        <v>0.19026219106530565</v>
      </c>
      <c r="F64" s="118">
        <v>4.0591611753504645E-3</v>
      </c>
      <c r="G64" s="118">
        <v>0</v>
      </c>
      <c r="H64" s="118">
        <v>0</v>
      </c>
      <c r="I64" s="118">
        <v>0</v>
      </c>
      <c r="J64" s="118">
        <v>0</v>
      </c>
      <c r="K64" s="118">
        <v>0</v>
      </c>
      <c r="L64" s="118"/>
      <c r="M64" s="118">
        <v>808</v>
      </c>
      <c r="N64" s="118">
        <f t="shared" si="1"/>
        <v>808000000</v>
      </c>
      <c r="O64" s="118"/>
      <c r="P64" s="118">
        <f t="shared" si="4"/>
        <v>9.9009900990099013E-11</v>
      </c>
      <c r="Q64" s="118">
        <f t="shared" si="4"/>
        <v>1.9224309718798663E-9</v>
      </c>
      <c r="R64" s="118">
        <f t="shared" si="4"/>
        <v>4.0030154581613059E-9</v>
      </c>
      <c r="S64" s="118">
        <f t="shared" si="4"/>
        <v>2.3547300874419014E-10</v>
      </c>
      <c r="T64" s="118">
        <f t="shared" si="4"/>
        <v>5.0237143259287924E-12</v>
      </c>
      <c r="U64" s="118">
        <f t="shared" si="4"/>
        <v>0</v>
      </c>
      <c r="V64" s="118">
        <f t="shared" si="4"/>
        <v>0</v>
      </c>
      <c r="W64" s="118">
        <f t="shared" si="4"/>
        <v>0</v>
      </c>
      <c r="X64" s="118">
        <f t="shared" si="4"/>
        <v>0</v>
      </c>
      <c r="Y64" s="118">
        <f t="shared" si="4"/>
        <v>0</v>
      </c>
      <c r="Z64" s="118"/>
      <c r="AA64" s="118"/>
      <c r="AB64" s="126"/>
      <c r="AC64" s="137"/>
      <c r="AD64" s="138"/>
      <c r="AE64" s="138"/>
      <c r="AF64" s="138"/>
      <c r="AG64" s="138"/>
      <c r="AH64" s="139"/>
      <c r="AI64" s="136"/>
    </row>
    <row r="65" spans="1:35">
      <c r="A65" s="132" t="s">
        <v>72</v>
      </c>
      <c r="B65" s="118">
        <v>0</v>
      </c>
      <c r="C65" s="118">
        <v>20.193214928626116</v>
      </c>
      <c r="D65" s="118">
        <v>13.399808316519387</v>
      </c>
      <c r="E65" s="118">
        <v>16.756662970251565</v>
      </c>
      <c r="F65" s="118">
        <v>4.0591611753504645E-3</v>
      </c>
      <c r="G65" s="118">
        <v>0</v>
      </c>
      <c r="H65" s="118">
        <v>0</v>
      </c>
      <c r="I65" s="118">
        <v>0</v>
      </c>
      <c r="J65" s="118">
        <v>0</v>
      </c>
      <c r="K65" s="118">
        <v>0</v>
      </c>
      <c r="L65" s="118"/>
      <c r="M65" s="118">
        <v>4635</v>
      </c>
      <c r="N65" s="118">
        <f t="shared" si="1"/>
        <v>4635000000</v>
      </c>
      <c r="O65" s="118"/>
      <c r="P65" s="118">
        <f t="shared" si="4"/>
        <v>0</v>
      </c>
      <c r="Q65" s="118">
        <f t="shared" si="4"/>
        <v>4.3566806750002408E-9</v>
      </c>
      <c r="R65" s="118">
        <f t="shared" si="4"/>
        <v>2.8910050305327696E-9</v>
      </c>
      <c r="S65" s="118">
        <f t="shared" si="4"/>
        <v>3.6152455167748792E-9</v>
      </c>
      <c r="T65" s="118">
        <f t="shared" si="4"/>
        <v>8.7576292887820164E-13</v>
      </c>
      <c r="U65" s="118">
        <f t="shared" si="4"/>
        <v>0</v>
      </c>
      <c r="V65" s="118">
        <f t="shared" si="4"/>
        <v>0</v>
      </c>
      <c r="W65" s="118">
        <f t="shared" si="4"/>
        <v>0</v>
      </c>
      <c r="X65" s="118">
        <f t="shared" si="4"/>
        <v>0</v>
      </c>
      <c r="Y65" s="118">
        <f t="shared" si="4"/>
        <v>0</v>
      </c>
      <c r="Z65" s="118"/>
      <c r="AA65" s="118"/>
      <c r="AB65" s="126"/>
      <c r="AC65" s="137"/>
      <c r="AD65" s="138"/>
      <c r="AE65" s="138"/>
      <c r="AF65" s="138"/>
      <c r="AG65" s="138"/>
      <c r="AH65" s="139"/>
      <c r="AI65" s="136"/>
    </row>
    <row r="66" spans="1:35">
      <c r="A66" s="132" t="s">
        <v>73</v>
      </c>
      <c r="B66" s="118">
        <v>0</v>
      </c>
      <c r="C66" s="118">
        <v>0</v>
      </c>
      <c r="D66" s="118">
        <v>0</v>
      </c>
      <c r="E66" s="118">
        <v>0</v>
      </c>
      <c r="F66" s="118">
        <v>4.0591611753504645E-3</v>
      </c>
      <c r="G66" s="118">
        <v>0</v>
      </c>
      <c r="H66" s="118">
        <v>0</v>
      </c>
      <c r="I66" s="118">
        <v>0</v>
      </c>
      <c r="J66" s="118">
        <v>0</v>
      </c>
      <c r="K66" s="118">
        <v>0</v>
      </c>
      <c r="L66" s="118"/>
      <c r="M66" s="118">
        <v>1995</v>
      </c>
      <c r="N66" s="118">
        <f t="shared" si="1"/>
        <v>1995000000</v>
      </c>
      <c r="O66" s="118"/>
      <c r="P66" s="118">
        <f t="shared" si="4"/>
        <v>0</v>
      </c>
      <c r="Q66" s="118">
        <f t="shared" si="4"/>
        <v>0</v>
      </c>
      <c r="R66" s="118">
        <f t="shared" si="4"/>
        <v>0</v>
      </c>
      <c r="S66" s="118">
        <f t="shared" si="4"/>
        <v>0</v>
      </c>
      <c r="T66" s="118">
        <f t="shared" si="4"/>
        <v>2.0346672558147694E-12</v>
      </c>
      <c r="U66" s="118">
        <f t="shared" si="4"/>
        <v>0</v>
      </c>
      <c r="V66" s="118">
        <f t="shared" si="4"/>
        <v>0</v>
      </c>
      <c r="W66" s="118">
        <f t="shared" si="4"/>
        <v>0</v>
      </c>
      <c r="X66" s="118">
        <f t="shared" si="4"/>
        <v>0</v>
      </c>
      <c r="Y66" s="118">
        <f t="shared" si="4"/>
        <v>0</v>
      </c>
      <c r="Z66" s="118"/>
      <c r="AA66" s="118"/>
      <c r="AB66" s="126"/>
      <c r="AC66" s="137"/>
      <c r="AD66" s="138"/>
      <c r="AE66" s="138"/>
      <c r="AF66" s="138"/>
      <c r="AG66" s="138"/>
      <c r="AH66" s="139"/>
      <c r="AI66" s="136"/>
    </row>
    <row r="67" spans="1:35">
      <c r="A67" s="132" t="s">
        <v>74</v>
      </c>
      <c r="B67" s="118">
        <v>0</v>
      </c>
      <c r="C67" s="118">
        <v>4.142197934077152</v>
      </c>
      <c r="D67" s="118">
        <v>2.1947961897747272</v>
      </c>
      <c r="E67" s="118">
        <v>0.10872125203731751</v>
      </c>
      <c r="F67" s="118">
        <v>4.0591611753504645E-3</v>
      </c>
      <c r="G67" s="118">
        <v>0</v>
      </c>
      <c r="H67" s="118">
        <v>0</v>
      </c>
      <c r="I67" s="118">
        <v>0</v>
      </c>
      <c r="J67" s="118">
        <v>0</v>
      </c>
      <c r="K67" s="118">
        <v>0</v>
      </c>
      <c r="L67" s="118"/>
      <c r="M67" s="118">
        <v>3078</v>
      </c>
      <c r="N67" s="118">
        <f t="shared" si="1"/>
        <v>3078000000</v>
      </c>
      <c r="O67" s="118"/>
      <c r="P67" s="118">
        <f t="shared" si="4"/>
        <v>0</v>
      </c>
      <c r="Q67" s="118">
        <f t="shared" si="4"/>
        <v>1.3457433184136296E-9</v>
      </c>
      <c r="R67" s="118">
        <f t="shared" si="4"/>
        <v>7.1305919095995037E-10</v>
      </c>
      <c r="S67" s="118">
        <f t="shared" si="4"/>
        <v>3.5322044196659364E-11</v>
      </c>
      <c r="T67" s="118">
        <f t="shared" si="4"/>
        <v>1.3187658139540172E-12</v>
      </c>
      <c r="U67" s="118">
        <f t="shared" si="4"/>
        <v>0</v>
      </c>
      <c r="V67" s="118">
        <f t="shared" si="4"/>
        <v>0</v>
      </c>
      <c r="W67" s="118">
        <f t="shared" si="4"/>
        <v>0</v>
      </c>
      <c r="X67" s="118">
        <f t="shared" si="4"/>
        <v>0</v>
      </c>
      <c r="Y67" s="118">
        <f t="shared" si="4"/>
        <v>0</v>
      </c>
      <c r="Z67" s="118"/>
      <c r="AA67" s="118"/>
      <c r="AB67" s="126"/>
      <c r="AC67" s="137"/>
      <c r="AD67" s="138"/>
      <c r="AE67" s="138"/>
      <c r="AF67" s="138"/>
      <c r="AG67" s="138"/>
      <c r="AH67" s="139"/>
      <c r="AI67" s="136"/>
    </row>
    <row r="68" spans="1:35">
      <c r="A68" s="132" t="s">
        <v>75</v>
      </c>
      <c r="B68" s="118">
        <v>0</v>
      </c>
      <c r="C68" s="118">
        <v>4.8462303750589474E-3</v>
      </c>
      <c r="D68" s="118">
        <v>4.4749205201108234E-2</v>
      </c>
      <c r="E68" s="118">
        <v>4.8576375176352569E-2</v>
      </c>
      <c r="F68" s="118">
        <v>0</v>
      </c>
      <c r="G68" s="118">
        <v>0</v>
      </c>
      <c r="H68" s="118">
        <v>0</v>
      </c>
      <c r="I68" s="118">
        <v>0</v>
      </c>
      <c r="J68" s="118">
        <v>0</v>
      </c>
      <c r="K68" s="118">
        <v>0</v>
      </c>
      <c r="L68" s="118"/>
      <c r="M68" s="118">
        <v>592</v>
      </c>
      <c r="N68" s="118">
        <f t="shared" ref="N68:N107" si="5">M68*1000000</f>
        <v>592000000</v>
      </c>
      <c r="O68" s="118"/>
      <c r="P68" s="118">
        <f t="shared" si="4"/>
        <v>0</v>
      </c>
      <c r="Q68" s="118">
        <f t="shared" si="4"/>
        <v>8.1861999578698432E-12</v>
      </c>
      <c r="R68" s="118">
        <f t="shared" si="4"/>
        <v>7.5589873650520662E-11</v>
      </c>
      <c r="S68" s="118">
        <f t="shared" si="4"/>
        <v>8.205468779789285E-11</v>
      </c>
      <c r="T68" s="118">
        <f t="shared" si="4"/>
        <v>0</v>
      </c>
      <c r="U68" s="118">
        <f t="shared" si="4"/>
        <v>0</v>
      </c>
      <c r="V68" s="118">
        <f t="shared" si="4"/>
        <v>0</v>
      </c>
      <c r="W68" s="118">
        <f t="shared" si="4"/>
        <v>0</v>
      </c>
      <c r="X68" s="118">
        <f t="shared" si="4"/>
        <v>0</v>
      </c>
      <c r="Y68" s="118">
        <f t="shared" si="4"/>
        <v>0</v>
      </c>
      <c r="Z68" s="118"/>
      <c r="AA68" s="118"/>
      <c r="AB68" s="126"/>
      <c r="AC68" s="137"/>
      <c r="AD68" s="138"/>
      <c r="AE68" s="138"/>
      <c r="AF68" s="138"/>
      <c r="AG68" s="138"/>
      <c r="AH68" s="139"/>
      <c r="AI68" s="136"/>
    </row>
    <row r="69" spans="1:35">
      <c r="A69" s="132" t="s">
        <v>76</v>
      </c>
      <c r="B69" s="118">
        <v>0.25595024652366993</v>
      </c>
      <c r="C69" s="118">
        <v>3.9981400594236313E-2</v>
      </c>
      <c r="D69" s="118">
        <v>0.35053544074201454</v>
      </c>
      <c r="E69" s="118">
        <v>0.2307377820876747</v>
      </c>
      <c r="F69" s="118">
        <v>0.47007277107550482</v>
      </c>
      <c r="G69" s="118">
        <v>0</v>
      </c>
      <c r="H69" s="118">
        <v>0</v>
      </c>
      <c r="I69" s="118">
        <v>0</v>
      </c>
      <c r="J69" s="118">
        <v>0</v>
      </c>
      <c r="K69" s="118">
        <v>0</v>
      </c>
      <c r="L69" s="118"/>
      <c r="M69" s="118">
        <v>1839</v>
      </c>
      <c r="N69" s="118">
        <f t="shared" si="5"/>
        <v>1839000000</v>
      </c>
      <c r="O69" s="118"/>
      <c r="P69" s="118">
        <f t="shared" si="4"/>
        <v>1.3917903563005434E-10</v>
      </c>
      <c r="Q69" s="118">
        <f t="shared" si="4"/>
        <v>2.1740837734766892E-11</v>
      </c>
      <c r="R69" s="118">
        <f t="shared" si="4"/>
        <v>1.9061198517782194E-10</v>
      </c>
      <c r="S69" s="118">
        <f t="shared" si="4"/>
        <v>1.2546915828584813E-10</v>
      </c>
      <c r="T69" s="118">
        <f t="shared" si="4"/>
        <v>2.5561325235209615E-10</v>
      </c>
      <c r="U69" s="118">
        <f t="shared" si="4"/>
        <v>0</v>
      </c>
      <c r="V69" s="118">
        <f t="shared" si="4"/>
        <v>0</v>
      </c>
      <c r="W69" s="118">
        <f t="shared" si="4"/>
        <v>0</v>
      </c>
      <c r="X69" s="118">
        <f t="shared" si="4"/>
        <v>0</v>
      </c>
      <c r="Y69" s="118">
        <f t="shared" si="4"/>
        <v>0</v>
      </c>
      <c r="Z69" s="118"/>
      <c r="AA69" s="118"/>
      <c r="AB69" s="126"/>
      <c r="AC69" s="137"/>
      <c r="AD69" s="138"/>
      <c r="AE69" s="138"/>
      <c r="AF69" s="138"/>
      <c r="AG69" s="138"/>
      <c r="AH69" s="139"/>
      <c r="AI69" s="136"/>
    </row>
    <row r="70" spans="1:35">
      <c r="A70" s="132" t="s">
        <v>77</v>
      </c>
      <c r="B70" s="118">
        <v>0</v>
      </c>
      <c r="C70" s="118">
        <v>2.4231151875294737E-3</v>
      </c>
      <c r="D70" s="118">
        <v>2.2374602600554117E-2</v>
      </c>
      <c r="E70" s="118">
        <v>1.2144093794088142E-2</v>
      </c>
      <c r="F70" s="118">
        <v>0</v>
      </c>
      <c r="G70" s="118">
        <v>0</v>
      </c>
      <c r="H70" s="118">
        <v>0</v>
      </c>
      <c r="I70" s="118">
        <v>0</v>
      </c>
      <c r="J70" s="118">
        <v>0</v>
      </c>
      <c r="K70" s="118">
        <v>0</v>
      </c>
      <c r="L70" s="118"/>
      <c r="M70" s="118">
        <v>1177</v>
      </c>
      <c r="N70" s="118">
        <f t="shared" si="5"/>
        <v>1177000000</v>
      </c>
      <c r="O70" s="118"/>
      <c r="P70" s="118">
        <f t="shared" si="4"/>
        <v>0</v>
      </c>
      <c r="Q70" s="118">
        <f t="shared" si="4"/>
        <v>2.0587214847319233E-12</v>
      </c>
      <c r="R70" s="118">
        <f t="shared" si="4"/>
        <v>1.9009857774472488E-11</v>
      </c>
      <c r="S70" s="118">
        <f t="shared" si="4"/>
        <v>1.0317836698460613E-11</v>
      </c>
      <c r="T70" s="118">
        <f t="shared" si="4"/>
        <v>0</v>
      </c>
      <c r="U70" s="118">
        <f t="shared" si="4"/>
        <v>0</v>
      </c>
      <c r="V70" s="118">
        <f t="shared" si="4"/>
        <v>0</v>
      </c>
      <c r="W70" s="118">
        <f t="shared" si="4"/>
        <v>0</v>
      </c>
      <c r="X70" s="118">
        <f t="shared" si="4"/>
        <v>0</v>
      </c>
      <c r="Y70" s="118">
        <f t="shared" si="4"/>
        <v>0</v>
      </c>
      <c r="Z70" s="118"/>
      <c r="AA70" s="118"/>
      <c r="AB70" s="126"/>
      <c r="AC70" s="137"/>
      <c r="AD70" s="138"/>
      <c r="AE70" s="138"/>
      <c r="AF70" s="138"/>
      <c r="AG70" s="138"/>
      <c r="AH70" s="139"/>
      <c r="AI70" s="136"/>
    </row>
    <row r="71" spans="1:35">
      <c r="A71" s="132" t="s">
        <v>78</v>
      </c>
      <c r="B71" s="118">
        <v>0</v>
      </c>
      <c r="C71" s="118">
        <v>2.4231151875294737E-3</v>
      </c>
      <c r="D71" s="118">
        <v>1.4916401733702745E-2</v>
      </c>
      <c r="E71" s="118">
        <v>1.2144093794088142E-2</v>
      </c>
      <c r="F71" s="118">
        <v>0</v>
      </c>
      <c r="G71" s="118">
        <v>0</v>
      </c>
      <c r="H71" s="118">
        <v>0</v>
      </c>
      <c r="I71" s="118">
        <v>0</v>
      </c>
      <c r="J71" s="118">
        <v>0</v>
      </c>
      <c r="K71" s="118">
        <v>0</v>
      </c>
      <c r="L71" s="118"/>
      <c r="M71" s="118">
        <v>1437</v>
      </c>
      <c r="N71" s="118">
        <f t="shared" si="5"/>
        <v>1437000000</v>
      </c>
      <c r="O71" s="118"/>
      <c r="P71" s="118">
        <f t="shared" si="4"/>
        <v>0</v>
      </c>
      <c r="Q71" s="118">
        <f t="shared" si="4"/>
        <v>1.6862318632772956E-12</v>
      </c>
      <c r="R71" s="118">
        <f t="shared" si="4"/>
        <v>1.0380237810509913E-11</v>
      </c>
      <c r="S71" s="118">
        <f t="shared" si="4"/>
        <v>8.4510047279666959E-12</v>
      </c>
      <c r="T71" s="118">
        <f t="shared" si="4"/>
        <v>0</v>
      </c>
      <c r="U71" s="118">
        <f t="shared" si="4"/>
        <v>0</v>
      </c>
      <c r="V71" s="118">
        <f t="shared" si="4"/>
        <v>0</v>
      </c>
      <c r="W71" s="118">
        <f t="shared" si="4"/>
        <v>0</v>
      </c>
      <c r="X71" s="118">
        <f t="shared" si="4"/>
        <v>0</v>
      </c>
      <c r="Y71" s="118">
        <f t="shared" si="4"/>
        <v>0</v>
      </c>
      <c r="Z71" s="118"/>
      <c r="AA71" s="118"/>
      <c r="AB71" s="126"/>
      <c r="AC71" s="137"/>
      <c r="AD71" s="138"/>
      <c r="AE71" s="138"/>
      <c r="AF71" s="138"/>
      <c r="AG71" s="138"/>
      <c r="AH71" s="139"/>
      <c r="AI71" s="136"/>
    </row>
    <row r="72" spans="1:35">
      <c r="A72" s="132" t="s">
        <v>79</v>
      </c>
      <c r="B72" s="118">
        <v>0</v>
      </c>
      <c r="C72" s="118">
        <v>2.4231151875294737E-3</v>
      </c>
      <c r="D72" s="118">
        <v>2.2374602600554117E-2</v>
      </c>
      <c r="E72" s="118">
        <v>1.2144093794088142E-2</v>
      </c>
      <c r="F72" s="118">
        <v>0</v>
      </c>
      <c r="G72" s="118">
        <v>0</v>
      </c>
      <c r="H72" s="118">
        <v>0</v>
      </c>
      <c r="I72" s="118">
        <v>0</v>
      </c>
      <c r="J72" s="118">
        <v>0</v>
      </c>
      <c r="K72" s="118">
        <v>0</v>
      </c>
      <c r="L72" s="118"/>
      <c r="M72" s="118">
        <v>6819</v>
      </c>
      <c r="N72" s="118">
        <f t="shared" si="5"/>
        <v>6819000000</v>
      </c>
      <c r="O72" s="118"/>
      <c r="P72" s="118">
        <f t="shared" si="4"/>
        <v>0</v>
      </c>
      <c r="Q72" s="118">
        <f t="shared" si="4"/>
        <v>3.5534758579402755E-13</v>
      </c>
      <c r="R72" s="118">
        <f t="shared" si="4"/>
        <v>3.2812146356583249E-12</v>
      </c>
      <c r="S72" s="118">
        <f t="shared" si="4"/>
        <v>1.7809200460607336E-12</v>
      </c>
      <c r="T72" s="118">
        <f t="shared" si="4"/>
        <v>0</v>
      </c>
      <c r="U72" s="118">
        <f t="shared" si="4"/>
        <v>0</v>
      </c>
      <c r="V72" s="118">
        <f t="shared" si="4"/>
        <v>0</v>
      </c>
      <c r="W72" s="118">
        <f t="shared" si="4"/>
        <v>0</v>
      </c>
      <c r="X72" s="118">
        <f t="shared" si="4"/>
        <v>0</v>
      </c>
      <c r="Y72" s="118">
        <f t="shared" si="4"/>
        <v>0</v>
      </c>
      <c r="Z72" s="118"/>
      <c r="AA72" s="118"/>
      <c r="AB72" s="126"/>
      <c r="AC72" s="137"/>
      <c r="AD72" s="138"/>
      <c r="AE72" s="138"/>
      <c r="AF72" s="138"/>
      <c r="AG72" s="138"/>
      <c r="AH72" s="139"/>
      <c r="AI72" s="136"/>
    </row>
    <row r="73" spans="1:35">
      <c r="A73" s="132" t="s">
        <v>80</v>
      </c>
      <c r="B73" s="118">
        <v>0</v>
      </c>
      <c r="C73" s="118">
        <v>0</v>
      </c>
      <c r="D73" s="118">
        <v>0</v>
      </c>
      <c r="E73" s="118">
        <v>0</v>
      </c>
      <c r="F73" s="118">
        <v>0</v>
      </c>
      <c r="G73" s="118">
        <v>0</v>
      </c>
      <c r="H73" s="118">
        <v>0</v>
      </c>
      <c r="I73" s="118">
        <v>0</v>
      </c>
      <c r="J73" s="118">
        <v>0</v>
      </c>
      <c r="K73" s="118">
        <v>0</v>
      </c>
      <c r="L73" s="118"/>
      <c r="M73" s="118">
        <v>220</v>
      </c>
      <c r="N73" s="118">
        <f t="shared" si="5"/>
        <v>220000000</v>
      </c>
      <c r="O73" s="118"/>
      <c r="P73" s="118">
        <f t="shared" si="4"/>
        <v>0</v>
      </c>
      <c r="Q73" s="118">
        <f t="shared" si="4"/>
        <v>0</v>
      </c>
      <c r="R73" s="118">
        <f t="shared" si="4"/>
        <v>0</v>
      </c>
      <c r="S73" s="118">
        <f t="shared" si="4"/>
        <v>0</v>
      </c>
      <c r="T73" s="118">
        <f t="shared" si="4"/>
        <v>0</v>
      </c>
      <c r="U73" s="118">
        <f t="shared" si="4"/>
        <v>0</v>
      </c>
      <c r="V73" s="118">
        <f t="shared" si="4"/>
        <v>0</v>
      </c>
      <c r="W73" s="118">
        <f t="shared" si="4"/>
        <v>0</v>
      </c>
      <c r="X73" s="118">
        <f t="shared" si="4"/>
        <v>0</v>
      </c>
      <c r="Y73" s="118">
        <f t="shared" si="4"/>
        <v>0</v>
      </c>
      <c r="Z73" s="118"/>
      <c r="AA73" s="118"/>
      <c r="AB73" s="126"/>
      <c r="AC73" s="137"/>
      <c r="AD73" s="138"/>
      <c r="AE73" s="138"/>
      <c r="AF73" s="138"/>
      <c r="AG73" s="138"/>
      <c r="AH73" s="139"/>
      <c r="AI73" s="136"/>
    </row>
    <row r="74" spans="1:35">
      <c r="A74" s="132" t="s">
        <v>81</v>
      </c>
      <c r="B74" s="118">
        <v>0</v>
      </c>
      <c r="C74" s="118">
        <v>1.2115575937647369E-3</v>
      </c>
      <c r="D74" s="118">
        <v>7.4582008668513727E-3</v>
      </c>
      <c r="E74" s="118">
        <v>1.2144093794088142E-2</v>
      </c>
      <c r="F74" s="118">
        <v>0</v>
      </c>
      <c r="G74" s="118">
        <v>0</v>
      </c>
      <c r="H74" s="118">
        <v>0</v>
      </c>
      <c r="I74" s="118">
        <v>0</v>
      </c>
      <c r="J74" s="118">
        <v>0</v>
      </c>
      <c r="K74" s="118">
        <v>0</v>
      </c>
      <c r="L74" s="118"/>
      <c r="M74" s="118">
        <v>11082</v>
      </c>
      <c r="N74" s="118">
        <f t="shared" si="5"/>
        <v>11082000000</v>
      </c>
      <c r="O74" s="118"/>
      <c r="P74" s="118">
        <f t="shared" si="4"/>
        <v>0</v>
      </c>
      <c r="Q74" s="118">
        <f t="shared" si="4"/>
        <v>1.0932661918108075E-13</v>
      </c>
      <c r="R74" s="118">
        <f t="shared" si="4"/>
        <v>6.7300134153143589E-13</v>
      </c>
      <c r="S74" s="118">
        <f t="shared" si="4"/>
        <v>1.0958395410655245E-12</v>
      </c>
      <c r="T74" s="118">
        <f t="shared" si="4"/>
        <v>0</v>
      </c>
      <c r="U74" s="118">
        <f t="shared" si="4"/>
        <v>0</v>
      </c>
      <c r="V74" s="118">
        <f t="shared" si="4"/>
        <v>0</v>
      </c>
      <c r="W74" s="118">
        <f t="shared" si="4"/>
        <v>0</v>
      </c>
      <c r="X74" s="118">
        <f t="shared" si="4"/>
        <v>0</v>
      </c>
      <c r="Y74" s="118">
        <f t="shared" si="4"/>
        <v>0</v>
      </c>
      <c r="Z74" s="118"/>
      <c r="AA74" s="118"/>
      <c r="AB74" s="126"/>
      <c r="AC74" s="137"/>
      <c r="AD74" s="138"/>
      <c r="AE74" s="138"/>
      <c r="AF74" s="138"/>
      <c r="AG74" s="138"/>
      <c r="AH74" s="139"/>
      <c r="AI74" s="136"/>
    </row>
    <row r="75" spans="1:35">
      <c r="A75" s="132" t="s">
        <v>82</v>
      </c>
      <c r="B75" s="118">
        <v>0</v>
      </c>
      <c r="C75" s="118">
        <v>0</v>
      </c>
      <c r="D75" s="118">
        <v>0</v>
      </c>
      <c r="E75" s="118">
        <v>0</v>
      </c>
      <c r="F75" s="118">
        <v>0</v>
      </c>
      <c r="G75" s="118">
        <v>0</v>
      </c>
      <c r="H75" s="118">
        <v>0</v>
      </c>
      <c r="I75" s="118">
        <v>0</v>
      </c>
      <c r="J75" s="118">
        <v>0</v>
      </c>
      <c r="K75" s="118">
        <v>0</v>
      </c>
      <c r="L75" s="118"/>
      <c r="M75" s="118">
        <v>1077</v>
      </c>
      <c r="N75" s="118">
        <f t="shared" si="5"/>
        <v>1077000000</v>
      </c>
      <c r="O75" s="118"/>
      <c r="P75" s="118">
        <f t="shared" si="4"/>
        <v>0</v>
      </c>
      <c r="Q75" s="118">
        <f t="shared" si="4"/>
        <v>0</v>
      </c>
      <c r="R75" s="118">
        <f t="shared" si="4"/>
        <v>0</v>
      </c>
      <c r="S75" s="118">
        <f t="shared" si="4"/>
        <v>0</v>
      </c>
      <c r="T75" s="118">
        <f t="shared" si="4"/>
        <v>0</v>
      </c>
      <c r="U75" s="118">
        <f t="shared" si="4"/>
        <v>0</v>
      </c>
      <c r="V75" s="118">
        <f t="shared" si="4"/>
        <v>0</v>
      </c>
      <c r="W75" s="118">
        <f t="shared" si="4"/>
        <v>0</v>
      </c>
      <c r="X75" s="118">
        <f t="shared" si="4"/>
        <v>0</v>
      </c>
      <c r="Y75" s="118">
        <f t="shared" si="4"/>
        <v>0</v>
      </c>
      <c r="Z75" s="118"/>
      <c r="AA75" s="118"/>
      <c r="AB75" s="126"/>
      <c r="AC75" s="137"/>
      <c r="AD75" s="138"/>
      <c r="AE75" s="138"/>
      <c r="AF75" s="138"/>
      <c r="AG75" s="138"/>
      <c r="AH75" s="139"/>
      <c r="AI75" s="136"/>
    </row>
    <row r="76" spans="1:35">
      <c r="A76" s="132" t="s">
        <v>83</v>
      </c>
      <c r="B76" s="118">
        <v>0</v>
      </c>
      <c r="C76" s="118">
        <v>0</v>
      </c>
      <c r="D76" s="118">
        <v>0</v>
      </c>
      <c r="E76" s="118">
        <v>0</v>
      </c>
      <c r="F76" s="118">
        <v>0</v>
      </c>
      <c r="G76" s="118">
        <v>0</v>
      </c>
      <c r="H76" s="118">
        <v>0</v>
      </c>
      <c r="I76" s="118">
        <v>0</v>
      </c>
      <c r="J76" s="118">
        <v>0</v>
      </c>
      <c r="K76" s="118">
        <v>0</v>
      </c>
      <c r="L76" s="118"/>
      <c r="M76" s="118">
        <v>1928</v>
      </c>
      <c r="N76" s="118">
        <f t="shared" si="5"/>
        <v>1928000000</v>
      </c>
      <c r="O76" s="118"/>
      <c r="P76" s="118">
        <f t="shared" si="4"/>
        <v>0</v>
      </c>
      <c r="Q76" s="118">
        <f t="shared" si="4"/>
        <v>0</v>
      </c>
      <c r="R76" s="118">
        <f t="shared" si="4"/>
        <v>0</v>
      </c>
      <c r="S76" s="118">
        <f t="shared" si="4"/>
        <v>0</v>
      </c>
      <c r="T76" s="118">
        <f t="shared" si="4"/>
        <v>0</v>
      </c>
      <c r="U76" s="118">
        <f t="shared" si="4"/>
        <v>0</v>
      </c>
      <c r="V76" s="118">
        <f t="shared" si="4"/>
        <v>0</v>
      </c>
      <c r="W76" s="118">
        <f t="shared" si="4"/>
        <v>0</v>
      </c>
      <c r="X76" s="118">
        <f t="shared" si="4"/>
        <v>0</v>
      </c>
      <c r="Y76" s="118">
        <f t="shared" si="4"/>
        <v>0</v>
      </c>
      <c r="Z76" s="118"/>
      <c r="AA76" s="118"/>
      <c r="AB76" s="126"/>
      <c r="AC76" s="137"/>
      <c r="AD76" s="138"/>
      <c r="AE76" s="138"/>
      <c r="AF76" s="138"/>
      <c r="AG76" s="138"/>
      <c r="AH76" s="139"/>
      <c r="AI76" s="136"/>
    </row>
    <row r="77" spans="1:35">
      <c r="A77" s="132" t="s">
        <v>84</v>
      </c>
      <c r="B77" s="118">
        <v>0</v>
      </c>
      <c r="C77" s="118">
        <v>0</v>
      </c>
      <c r="D77" s="118">
        <v>0</v>
      </c>
      <c r="E77" s="118">
        <v>0</v>
      </c>
      <c r="F77" s="118">
        <v>0</v>
      </c>
      <c r="G77" s="118">
        <v>0</v>
      </c>
      <c r="H77" s="118">
        <v>0</v>
      </c>
      <c r="I77" s="118">
        <v>0</v>
      </c>
      <c r="J77" s="118">
        <v>0</v>
      </c>
      <c r="K77" s="118">
        <v>0</v>
      </c>
      <c r="L77" s="118"/>
      <c r="M77" s="118">
        <v>275</v>
      </c>
      <c r="N77" s="118">
        <f t="shared" si="5"/>
        <v>275000000</v>
      </c>
      <c r="O77" s="118"/>
      <c r="P77" s="118">
        <f t="shared" si="4"/>
        <v>0</v>
      </c>
      <c r="Q77" s="118">
        <f t="shared" si="4"/>
        <v>0</v>
      </c>
      <c r="R77" s="118">
        <f t="shared" si="4"/>
        <v>0</v>
      </c>
      <c r="S77" s="118">
        <f t="shared" si="4"/>
        <v>0</v>
      </c>
      <c r="T77" s="118">
        <f t="shared" si="4"/>
        <v>0</v>
      </c>
      <c r="U77" s="118">
        <f t="shared" si="4"/>
        <v>0</v>
      </c>
      <c r="V77" s="118">
        <f t="shared" si="4"/>
        <v>0</v>
      </c>
      <c r="W77" s="118">
        <f t="shared" si="4"/>
        <v>0</v>
      </c>
      <c r="X77" s="118">
        <f t="shared" si="4"/>
        <v>0</v>
      </c>
      <c r="Y77" s="118">
        <f t="shared" si="4"/>
        <v>0</v>
      </c>
      <c r="Z77" s="118"/>
      <c r="AA77" s="118"/>
      <c r="AB77" s="126"/>
      <c r="AC77" s="137"/>
      <c r="AD77" s="138"/>
      <c r="AE77" s="138"/>
      <c r="AF77" s="138"/>
      <c r="AG77" s="138"/>
      <c r="AH77" s="139"/>
      <c r="AI77" s="136"/>
    </row>
    <row r="78" spans="1:35">
      <c r="A78" s="132" t="s">
        <v>85</v>
      </c>
      <c r="B78" s="118">
        <v>0</v>
      </c>
      <c r="C78" s="118">
        <v>1.2115575937647369E-3</v>
      </c>
      <c r="D78" s="118">
        <v>1.4916401733702745E-2</v>
      </c>
      <c r="E78" s="118">
        <v>0</v>
      </c>
      <c r="F78" s="118">
        <v>0</v>
      </c>
      <c r="G78" s="118">
        <v>0</v>
      </c>
      <c r="H78" s="118">
        <v>0</v>
      </c>
      <c r="I78" s="118">
        <v>0</v>
      </c>
      <c r="J78" s="118">
        <v>0</v>
      </c>
      <c r="K78" s="118">
        <v>0</v>
      </c>
      <c r="L78" s="118"/>
      <c r="M78" s="118">
        <v>3295</v>
      </c>
      <c r="N78" s="118">
        <f t="shared" si="5"/>
        <v>3295000000</v>
      </c>
      <c r="O78" s="118"/>
      <c r="P78" s="118">
        <f t="shared" si="4"/>
        <v>0</v>
      </c>
      <c r="Q78" s="118">
        <f t="shared" si="4"/>
        <v>3.6769577959476083E-13</v>
      </c>
      <c r="R78" s="118">
        <f t="shared" si="4"/>
        <v>4.5269807993028061E-12</v>
      </c>
      <c r="S78" s="118">
        <f t="shared" si="4"/>
        <v>0</v>
      </c>
      <c r="T78" s="118">
        <f t="shared" si="4"/>
        <v>0</v>
      </c>
      <c r="U78" s="118">
        <f t="shared" si="4"/>
        <v>0</v>
      </c>
      <c r="V78" s="118">
        <f t="shared" si="4"/>
        <v>0</v>
      </c>
      <c r="W78" s="118">
        <f t="shared" si="4"/>
        <v>0</v>
      </c>
      <c r="X78" s="118">
        <f t="shared" si="4"/>
        <v>0</v>
      </c>
      <c r="Y78" s="118">
        <f t="shared" si="4"/>
        <v>0</v>
      </c>
      <c r="Z78" s="118"/>
      <c r="AA78" s="118"/>
      <c r="AB78" s="126"/>
      <c r="AC78" s="137"/>
      <c r="AD78" s="138"/>
      <c r="AE78" s="138"/>
      <c r="AF78" s="138"/>
      <c r="AG78" s="138"/>
      <c r="AH78" s="139"/>
      <c r="AI78" s="136"/>
    </row>
    <row r="79" spans="1:35">
      <c r="A79" s="132" t="s">
        <v>86</v>
      </c>
      <c r="B79" s="118">
        <v>0</v>
      </c>
      <c r="C79" s="118">
        <v>7.269345562588422E-3</v>
      </c>
      <c r="D79" s="118">
        <v>6.7123807801662355E-2</v>
      </c>
      <c r="E79" s="118">
        <v>3.6432281382264425E-2</v>
      </c>
      <c r="F79" s="118">
        <v>0</v>
      </c>
      <c r="G79" s="118">
        <v>0</v>
      </c>
      <c r="H79" s="118">
        <v>0</v>
      </c>
      <c r="I79" s="118">
        <v>0</v>
      </c>
      <c r="J79" s="118">
        <v>0</v>
      </c>
      <c r="K79" s="118">
        <v>0</v>
      </c>
      <c r="L79" s="118"/>
      <c r="M79" s="118">
        <v>3424</v>
      </c>
      <c r="N79" s="118">
        <f t="shared" si="5"/>
        <v>3424000000</v>
      </c>
      <c r="O79" s="118"/>
      <c r="P79" s="118">
        <f t="shared" si="4"/>
        <v>0</v>
      </c>
      <c r="Q79" s="118">
        <f t="shared" si="4"/>
        <v>2.1230565311297961E-12</v>
      </c>
      <c r="R79" s="118">
        <f t="shared" si="4"/>
        <v>1.9603915829924752E-11</v>
      </c>
      <c r="S79" s="118">
        <f t="shared" si="4"/>
        <v>1.0640269095287507E-11</v>
      </c>
      <c r="T79" s="118">
        <f t="shared" si="4"/>
        <v>0</v>
      </c>
      <c r="U79" s="118">
        <f t="shared" si="4"/>
        <v>0</v>
      </c>
      <c r="V79" s="118">
        <f t="shared" si="4"/>
        <v>0</v>
      </c>
      <c r="W79" s="118">
        <f t="shared" si="4"/>
        <v>0</v>
      </c>
      <c r="X79" s="118">
        <f t="shared" si="4"/>
        <v>0</v>
      </c>
      <c r="Y79" s="118">
        <f t="shared" si="4"/>
        <v>0</v>
      </c>
      <c r="Z79" s="118"/>
      <c r="AA79" s="118"/>
      <c r="AB79" s="126"/>
      <c r="AC79" s="137"/>
      <c r="AD79" s="138"/>
      <c r="AE79" s="138"/>
      <c r="AF79" s="138"/>
      <c r="AG79" s="138"/>
      <c r="AH79" s="139"/>
      <c r="AI79" s="136"/>
    </row>
    <row r="80" spans="1:35">
      <c r="A80" s="132" t="s">
        <v>87</v>
      </c>
      <c r="B80" s="118">
        <v>0.27493811450878985</v>
      </c>
      <c r="C80" s="118">
        <v>0</v>
      </c>
      <c r="D80" s="118">
        <v>0</v>
      </c>
      <c r="E80" s="118">
        <v>0</v>
      </c>
      <c r="F80" s="118">
        <v>2.8272650000000001</v>
      </c>
      <c r="G80" s="118">
        <v>0</v>
      </c>
      <c r="H80" s="118">
        <v>0</v>
      </c>
      <c r="I80" s="118">
        <v>0</v>
      </c>
      <c r="J80" s="118">
        <v>0</v>
      </c>
      <c r="K80" s="118">
        <v>0</v>
      </c>
      <c r="L80" s="118"/>
      <c r="M80" s="118">
        <v>5638</v>
      </c>
      <c r="N80" s="118">
        <f t="shared" si="5"/>
        <v>5638000000</v>
      </c>
      <c r="O80" s="118"/>
      <c r="P80" s="118">
        <f t="shared" si="4"/>
        <v>4.8765185262289792E-11</v>
      </c>
      <c r="Q80" s="118">
        <f t="shared" si="4"/>
        <v>0</v>
      </c>
      <c r="R80" s="118">
        <f t="shared" si="4"/>
        <v>0</v>
      </c>
      <c r="S80" s="118">
        <f t="shared" si="4"/>
        <v>0</v>
      </c>
      <c r="T80" s="118">
        <f t="shared" si="4"/>
        <v>5.0146594537069888E-10</v>
      </c>
      <c r="U80" s="118">
        <f t="shared" si="4"/>
        <v>0</v>
      </c>
      <c r="V80" s="118">
        <f t="shared" si="4"/>
        <v>0</v>
      </c>
      <c r="W80" s="118">
        <f t="shared" si="4"/>
        <v>0</v>
      </c>
      <c r="X80" s="118">
        <f t="shared" si="4"/>
        <v>0</v>
      </c>
      <c r="Y80" s="118">
        <f t="shared" si="4"/>
        <v>0</v>
      </c>
      <c r="Z80" s="118"/>
      <c r="AA80" s="118"/>
      <c r="AB80" s="126"/>
      <c r="AC80" s="137"/>
      <c r="AD80" s="138"/>
      <c r="AE80" s="138"/>
      <c r="AF80" s="138"/>
      <c r="AG80" s="138"/>
      <c r="AH80" s="139"/>
      <c r="AI80" s="136"/>
    </row>
    <row r="81" spans="1:35">
      <c r="A81" s="132" t="s">
        <v>88</v>
      </c>
      <c r="B81" s="118">
        <v>0</v>
      </c>
      <c r="C81" s="118">
        <v>1.2115575937647369E-3</v>
      </c>
      <c r="D81" s="118">
        <v>7.4582008668513727E-3</v>
      </c>
      <c r="E81" s="118">
        <v>0</v>
      </c>
      <c r="F81" s="118">
        <v>0</v>
      </c>
      <c r="G81" s="118">
        <v>0</v>
      </c>
      <c r="H81" s="118">
        <v>0</v>
      </c>
      <c r="I81" s="118">
        <v>0</v>
      </c>
      <c r="J81" s="118">
        <v>0</v>
      </c>
      <c r="K81" s="118">
        <v>0</v>
      </c>
      <c r="L81" s="118"/>
      <c r="M81" s="118">
        <v>7505</v>
      </c>
      <c r="N81" s="118">
        <f t="shared" si="5"/>
        <v>7505000000</v>
      </c>
      <c r="O81" s="118"/>
      <c r="P81" s="118">
        <f t="shared" si="4"/>
        <v>0</v>
      </c>
      <c r="Q81" s="118">
        <f t="shared" si="4"/>
        <v>1.6143339024180372E-13</v>
      </c>
      <c r="R81" s="118">
        <f t="shared" si="4"/>
        <v>9.9376427273169531E-13</v>
      </c>
      <c r="S81" s="118">
        <f t="shared" si="4"/>
        <v>0</v>
      </c>
      <c r="T81" s="118">
        <f t="shared" si="4"/>
        <v>0</v>
      </c>
      <c r="U81" s="118">
        <f t="shared" si="4"/>
        <v>0</v>
      </c>
      <c r="V81" s="118">
        <f t="shared" si="4"/>
        <v>0</v>
      </c>
      <c r="W81" s="118">
        <f t="shared" si="4"/>
        <v>0</v>
      </c>
      <c r="X81" s="118">
        <f t="shared" si="4"/>
        <v>0</v>
      </c>
      <c r="Y81" s="118">
        <f t="shared" si="4"/>
        <v>0</v>
      </c>
      <c r="Z81" s="118"/>
      <c r="AA81" s="118"/>
      <c r="AB81" s="126"/>
      <c r="AC81" s="137"/>
      <c r="AD81" s="138"/>
      <c r="AE81" s="138"/>
      <c r="AF81" s="138"/>
      <c r="AG81" s="138"/>
      <c r="AH81" s="139"/>
      <c r="AI81" s="136"/>
    </row>
    <row r="82" spans="1:35">
      <c r="A82" s="132" t="s">
        <v>89</v>
      </c>
      <c r="B82" s="118">
        <v>0</v>
      </c>
      <c r="C82" s="118">
        <v>9.6924607501178948E-3</v>
      </c>
      <c r="D82" s="118">
        <v>8.9498410402216469E-2</v>
      </c>
      <c r="E82" s="118">
        <v>4.8576375176352569E-2</v>
      </c>
      <c r="F82" s="118">
        <v>0</v>
      </c>
      <c r="G82" s="118">
        <v>0</v>
      </c>
      <c r="H82" s="118">
        <v>0</v>
      </c>
      <c r="I82" s="118">
        <v>0</v>
      </c>
      <c r="J82" s="118">
        <v>0</v>
      </c>
      <c r="K82" s="118">
        <v>0</v>
      </c>
      <c r="L82" s="118"/>
      <c r="M82" s="118">
        <v>3213</v>
      </c>
      <c r="N82" s="118">
        <f t="shared" si="5"/>
        <v>3213000000</v>
      </c>
      <c r="O82" s="118"/>
      <c r="P82" s="118">
        <f t="shared" si="4"/>
        <v>0</v>
      </c>
      <c r="Q82" s="118">
        <f t="shared" si="4"/>
        <v>3.0166388889255821E-12</v>
      </c>
      <c r="R82" s="118">
        <f t="shared" si="4"/>
        <v>2.7855091939687665E-11</v>
      </c>
      <c r="S82" s="118">
        <f t="shared" si="4"/>
        <v>1.5118697533878794E-11</v>
      </c>
      <c r="T82" s="118">
        <f t="shared" si="4"/>
        <v>0</v>
      </c>
      <c r="U82" s="118">
        <f t="shared" si="4"/>
        <v>0</v>
      </c>
      <c r="V82" s="118">
        <f t="shared" si="4"/>
        <v>0</v>
      </c>
      <c r="W82" s="118">
        <f t="shared" si="4"/>
        <v>0</v>
      </c>
      <c r="X82" s="118">
        <f t="shared" si="4"/>
        <v>0</v>
      </c>
      <c r="Y82" s="118">
        <f t="shared" si="4"/>
        <v>0</v>
      </c>
      <c r="Z82" s="118"/>
      <c r="AA82" s="118"/>
      <c r="AB82" s="126"/>
      <c r="AC82" s="137"/>
      <c r="AD82" s="138"/>
      <c r="AE82" s="138"/>
      <c r="AF82" s="138"/>
      <c r="AG82" s="138"/>
      <c r="AH82" s="139"/>
      <c r="AI82" s="136"/>
    </row>
    <row r="83" spans="1:35">
      <c r="A83" s="132" t="s">
        <v>90</v>
      </c>
      <c r="B83" s="118">
        <v>0.27493811450878985</v>
      </c>
      <c r="C83" s="118">
        <v>2.0179899999999999E-3</v>
      </c>
      <c r="D83" s="118">
        <v>0.63845647067558442</v>
      </c>
      <c r="E83" s="118">
        <v>3.8503259898316964</v>
      </c>
      <c r="F83" s="118">
        <v>2.8272650000000001</v>
      </c>
      <c r="G83" s="118">
        <v>0</v>
      </c>
      <c r="H83" s="118">
        <v>0</v>
      </c>
      <c r="I83" s="118">
        <v>0</v>
      </c>
      <c r="J83" s="118">
        <v>0</v>
      </c>
      <c r="K83" s="118">
        <v>0</v>
      </c>
      <c r="L83" s="118"/>
      <c r="M83" s="118">
        <v>15197</v>
      </c>
      <c r="N83" s="118">
        <f t="shared" si="5"/>
        <v>15197000000</v>
      </c>
      <c r="O83" s="118"/>
      <c r="P83" s="118">
        <f t="shared" si="4"/>
        <v>1.8091604560688944E-11</v>
      </c>
      <c r="Q83" s="118">
        <f t="shared" si="4"/>
        <v>1.3278870829769032E-13</v>
      </c>
      <c r="R83" s="118">
        <f t="shared" si="4"/>
        <v>4.2012007019515983E-11</v>
      </c>
      <c r="S83" s="118">
        <f t="shared" si="4"/>
        <v>2.5336092582955165E-10</v>
      </c>
      <c r="T83" s="118">
        <f t="shared" si="4"/>
        <v>1.8604099493321051E-10</v>
      </c>
      <c r="U83" s="118">
        <f t="shared" si="4"/>
        <v>0</v>
      </c>
      <c r="V83" s="118">
        <f t="shared" si="4"/>
        <v>0</v>
      </c>
      <c r="W83" s="118">
        <f t="shared" si="4"/>
        <v>0</v>
      </c>
      <c r="X83" s="118">
        <f t="shared" si="4"/>
        <v>0</v>
      </c>
      <c r="Y83" s="118">
        <f t="shared" si="4"/>
        <v>0</v>
      </c>
      <c r="Z83" s="118"/>
      <c r="AA83" s="118"/>
      <c r="AB83" s="126"/>
      <c r="AC83" s="137"/>
      <c r="AD83" s="138"/>
      <c r="AE83" s="138"/>
      <c r="AF83" s="138"/>
      <c r="AG83" s="138"/>
      <c r="AH83" s="139"/>
      <c r="AI83" s="136"/>
    </row>
    <row r="84" spans="1:35">
      <c r="A84" s="132" t="s">
        <v>91</v>
      </c>
      <c r="B84" s="118">
        <v>8.5316748841223311E-2</v>
      </c>
      <c r="C84" s="118">
        <v>1.2115575937647368E-2</v>
      </c>
      <c r="D84" s="118">
        <v>0.11187301300277058</v>
      </c>
      <c r="E84" s="118">
        <v>6.0720468970440707E-2</v>
      </c>
      <c r="F84" s="118">
        <v>1.9291900023394513</v>
      </c>
      <c r="G84" s="118">
        <v>0</v>
      </c>
      <c r="H84" s="118">
        <v>0</v>
      </c>
      <c r="I84" s="118">
        <v>0</v>
      </c>
      <c r="J84" s="118">
        <v>0</v>
      </c>
      <c r="K84" s="118">
        <v>0</v>
      </c>
      <c r="L84" s="118"/>
      <c r="M84" s="118">
        <v>5733</v>
      </c>
      <c r="N84" s="118">
        <f t="shared" si="5"/>
        <v>5733000000</v>
      </c>
      <c r="O84" s="118"/>
      <c r="P84" s="118">
        <f t="shared" si="4"/>
        <v>1.488169350099831E-11</v>
      </c>
      <c r="Q84" s="118">
        <f t="shared" si="4"/>
        <v>2.1133047161429214E-12</v>
      </c>
      <c r="R84" s="118">
        <f t="shared" si="4"/>
        <v>1.9513869353352623E-11</v>
      </c>
      <c r="S84" s="118">
        <f t="shared" si="4"/>
        <v>1.0591395250382122E-11</v>
      </c>
      <c r="T84" s="118">
        <f t="shared" si="4"/>
        <v>3.3650619262854548E-10</v>
      </c>
      <c r="U84" s="118">
        <f t="shared" si="4"/>
        <v>0</v>
      </c>
      <c r="V84" s="118">
        <f t="shared" si="4"/>
        <v>0</v>
      </c>
      <c r="W84" s="118">
        <f t="shared" si="4"/>
        <v>0</v>
      </c>
      <c r="X84" s="118">
        <f t="shared" si="4"/>
        <v>0</v>
      </c>
      <c r="Y84" s="118">
        <f t="shared" si="4"/>
        <v>0</v>
      </c>
      <c r="Z84" s="118"/>
      <c r="AA84" s="118"/>
      <c r="AB84" s="126"/>
      <c r="AC84" s="137"/>
      <c r="AD84" s="138"/>
      <c r="AE84" s="138"/>
      <c r="AF84" s="138"/>
      <c r="AG84" s="138"/>
      <c r="AH84" s="139"/>
      <c r="AI84" s="136"/>
    </row>
    <row r="85" spans="1:35">
      <c r="A85" s="132" t="s">
        <v>92</v>
      </c>
      <c r="B85" s="118">
        <v>0</v>
      </c>
      <c r="C85" s="118">
        <v>0</v>
      </c>
      <c r="D85" s="118">
        <v>7.4582008668513727E-3</v>
      </c>
      <c r="E85" s="118">
        <v>0</v>
      </c>
      <c r="F85" s="118">
        <v>0</v>
      </c>
      <c r="G85" s="118">
        <v>0</v>
      </c>
      <c r="H85" s="118">
        <v>0</v>
      </c>
      <c r="I85" s="118">
        <v>0</v>
      </c>
      <c r="J85" s="118">
        <v>0</v>
      </c>
      <c r="K85" s="118">
        <v>0</v>
      </c>
      <c r="L85" s="118"/>
      <c r="M85" s="118">
        <v>4307</v>
      </c>
      <c r="N85" s="118">
        <f t="shared" si="5"/>
        <v>4307000000</v>
      </c>
      <c r="O85" s="118"/>
      <c r="P85" s="118">
        <f t="shared" si="4"/>
        <v>0</v>
      </c>
      <c r="Q85" s="118">
        <f t="shared" si="4"/>
        <v>0</v>
      </c>
      <c r="R85" s="118">
        <f t="shared" si="4"/>
        <v>1.7316463586838571E-12</v>
      </c>
      <c r="S85" s="118">
        <f t="shared" si="4"/>
        <v>0</v>
      </c>
      <c r="T85" s="118">
        <f t="shared" si="4"/>
        <v>0</v>
      </c>
      <c r="U85" s="118">
        <f t="shared" si="4"/>
        <v>0</v>
      </c>
      <c r="V85" s="118">
        <f t="shared" si="4"/>
        <v>0</v>
      </c>
      <c r="W85" s="118">
        <f t="shared" si="4"/>
        <v>0</v>
      </c>
      <c r="X85" s="118">
        <f t="shared" si="4"/>
        <v>0</v>
      </c>
      <c r="Y85" s="118">
        <f t="shared" si="4"/>
        <v>0</v>
      </c>
      <c r="Z85" s="118"/>
      <c r="AA85" s="118"/>
      <c r="AB85" s="126"/>
      <c r="AC85" s="137"/>
      <c r="AD85" s="138"/>
      <c r="AE85" s="138"/>
      <c r="AF85" s="138"/>
      <c r="AG85" s="138"/>
      <c r="AH85" s="139"/>
      <c r="AI85" s="136"/>
    </row>
    <row r="86" spans="1:35">
      <c r="A86" s="132" t="s">
        <v>93</v>
      </c>
      <c r="B86" s="118">
        <v>0</v>
      </c>
      <c r="C86" s="118">
        <v>3.634672781294211E-3</v>
      </c>
      <c r="D86" s="118">
        <v>2.9832803467405491E-2</v>
      </c>
      <c r="E86" s="118">
        <v>1.2144093794088142E-2</v>
      </c>
      <c r="F86" s="118">
        <v>0</v>
      </c>
      <c r="G86" s="118">
        <v>0</v>
      </c>
      <c r="H86" s="118">
        <v>0</v>
      </c>
      <c r="I86" s="118">
        <v>0</v>
      </c>
      <c r="J86" s="118">
        <v>0</v>
      </c>
      <c r="K86" s="118">
        <v>0</v>
      </c>
      <c r="L86" s="118"/>
      <c r="M86" s="118">
        <v>6409</v>
      </c>
      <c r="N86" s="118">
        <f t="shared" si="5"/>
        <v>6409000000</v>
      </c>
      <c r="O86" s="118"/>
      <c r="P86" s="118">
        <f t="shared" si="4"/>
        <v>0</v>
      </c>
      <c r="Q86" s="118">
        <f t="shared" si="4"/>
        <v>5.6712010942334389E-13</v>
      </c>
      <c r="R86" s="118">
        <f t="shared" si="4"/>
        <v>4.6548296875340135E-12</v>
      </c>
      <c r="S86" s="118">
        <f t="shared" si="4"/>
        <v>1.8948500224821569E-12</v>
      </c>
      <c r="T86" s="118">
        <f t="shared" si="4"/>
        <v>0</v>
      </c>
      <c r="U86" s="118">
        <f t="shared" ref="U86:Y117" si="6">G86/$N86</f>
        <v>0</v>
      </c>
      <c r="V86" s="118">
        <f t="shared" si="6"/>
        <v>0</v>
      </c>
      <c r="W86" s="118">
        <f t="shared" si="6"/>
        <v>0</v>
      </c>
      <c r="X86" s="118">
        <f t="shared" si="6"/>
        <v>0</v>
      </c>
      <c r="Y86" s="118">
        <f t="shared" si="6"/>
        <v>0</v>
      </c>
      <c r="Z86" s="118"/>
      <c r="AA86" s="118"/>
      <c r="AB86" s="126"/>
      <c r="AC86" s="137"/>
      <c r="AD86" s="138"/>
      <c r="AE86" s="138"/>
      <c r="AF86" s="138"/>
      <c r="AG86" s="138"/>
      <c r="AH86" s="139"/>
      <c r="AI86" s="136"/>
    </row>
    <row r="87" spans="1:35">
      <c r="A87" s="132" t="s">
        <v>94</v>
      </c>
      <c r="B87" s="118">
        <v>0</v>
      </c>
      <c r="C87" s="118">
        <v>0</v>
      </c>
      <c r="D87" s="118">
        <v>0</v>
      </c>
      <c r="E87" s="118">
        <v>0</v>
      </c>
      <c r="F87" s="118">
        <v>0</v>
      </c>
      <c r="G87" s="118">
        <v>0</v>
      </c>
      <c r="H87" s="118">
        <v>0</v>
      </c>
      <c r="I87" s="118">
        <v>0</v>
      </c>
      <c r="J87" s="118">
        <v>0</v>
      </c>
      <c r="K87" s="118">
        <v>0</v>
      </c>
      <c r="L87" s="118"/>
      <c r="M87" s="118">
        <v>590</v>
      </c>
      <c r="N87" s="118">
        <f t="shared" si="5"/>
        <v>590000000</v>
      </c>
      <c r="O87" s="118"/>
      <c r="P87" s="118">
        <f t="shared" ref="P87:T118" si="7">B87/$N87</f>
        <v>0</v>
      </c>
      <c r="Q87" s="118">
        <f t="shared" si="7"/>
        <v>0</v>
      </c>
      <c r="R87" s="118">
        <f t="shared" si="7"/>
        <v>0</v>
      </c>
      <c r="S87" s="118">
        <f t="shared" si="7"/>
        <v>0</v>
      </c>
      <c r="T87" s="118">
        <f t="shared" si="7"/>
        <v>0</v>
      </c>
      <c r="U87" s="118">
        <f t="shared" si="6"/>
        <v>0</v>
      </c>
      <c r="V87" s="118">
        <f t="shared" si="6"/>
        <v>0</v>
      </c>
      <c r="W87" s="118">
        <f t="shared" si="6"/>
        <v>0</v>
      </c>
      <c r="X87" s="118">
        <f t="shared" si="6"/>
        <v>0</v>
      </c>
      <c r="Y87" s="118">
        <f t="shared" si="6"/>
        <v>0</v>
      </c>
      <c r="Z87" s="118"/>
      <c r="AA87" s="118"/>
      <c r="AB87" s="126"/>
      <c r="AC87" s="137"/>
      <c r="AD87" s="138"/>
      <c r="AE87" s="138"/>
      <c r="AF87" s="138"/>
      <c r="AG87" s="138"/>
      <c r="AH87" s="139"/>
      <c r="AI87" s="136"/>
    </row>
    <row r="88" spans="1:35">
      <c r="A88" s="132" t="s">
        <v>95</v>
      </c>
      <c r="B88" s="118">
        <v>0</v>
      </c>
      <c r="C88" s="118">
        <v>7.269345562588422E-3</v>
      </c>
      <c r="D88" s="118">
        <v>6.7123807801662355E-2</v>
      </c>
      <c r="E88" s="118">
        <v>3.6432281382264425E-2</v>
      </c>
      <c r="F88" s="118">
        <v>0</v>
      </c>
      <c r="G88" s="118">
        <v>0</v>
      </c>
      <c r="H88" s="118">
        <v>0</v>
      </c>
      <c r="I88" s="118">
        <v>0</v>
      </c>
      <c r="J88" s="118">
        <v>0</v>
      </c>
      <c r="K88" s="118">
        <v>0</v>
      </c>
      <c r="L88" s="118"/>
      <c r="M88" s="118">
        <v>3446</v>
      </c>
      <c r="N88" s="118">
        <f t="shared" si="5"/>
        <v>3446000000</v>
      </c>
      <c r="O88" s="118"/>
      <c r="P88" s="118">
        <f t="shared" si="7"/>
        <v>0</v>
      </c>
      <c r="Q88" s="118">
        <f t="shared" si="7"/>
        <v>2.1095024847906043E-12</v>
      </c>
      <c r="R88" s="118">
        <f t="shared" si="7"/>
        <v>1.9478760244243282E-11</v>
      </c>
      <c r="S88" s="118">
        <f t="shared" si="7"/>
        <v>1.0572339344824268E-11</v>
      </c>
      <c r="T88" s="118">
        <f t="shared" si="7"/>
        <v>0</v>
      </c>
      <c r="U88" s="118">
        <f t="shared" si="6"/>
        <v>0</v>
      </c>
      <c r="V88" s="118">
        <f t="shared" si="6"/>
        <v>0</v>
      </c>
      <c r="W88" s="118">
        <f t="shared" si="6"/>
        <v>0</v>
      </c>
      <c r="X88" s="118">
        <f t="shared" si="6"/>
        <v>0</v>
      </c>
      <c r="Y88" s="118">
        <f t="shared" si="6"/>
        <v>0</v>
      </c>
      <c r="Z88" s="118"/>
      <c r="AA88" s="118"/>
      <c r="AB88" s="126"/>
      <c r="AC88" s="137"/>
      <c r="AD88" s="138"/>
      <c r="AE88" s="138"/>
      <c r="AF88" s="138"/>
      <c r="AG88" s="138"/>
      <c r="AH88" s="139"/>
      <c r="AI88" s="136"/>
    </row>
    <row r="89" spans="1:35">
      <c r="A89" s="132" t="s">
        <v>96</v>
      </c>
      <c r="B89" s="118">
        <v>0</v>
      </c>
      <c r="C89" s="118">
        <v>2.4231151875294737E-3</v>
      </c>
      <c r="D89" s="118">
        <v>7.4582008668513727E-3</v>
      </c>
      <c r="E89" s="118">
        <v>4.8576375176352569E-2</v>
      </c>
      <c r="F89" s="118">
        <v>0</v>
      </c>
      <c r="G89" s="118">
        <v>0</v>
      </c>
      <c r="H89" s="118">
        <v>0</v>
      </c>
      <c r="I89" s="118">
        <v>0</v>
      </c>
      <c r="J89" s="118">
        <v>0</v>
      </c>
      <c r="K89" s="118">
        <v>0</v>
      </c>
      <c r="L89" s="118"/>
      <c r="M89" s="118">
        <v>722</v>
      </c>
      <c r="N89" s="118">
        <f t="shared" si="5"/>
        <v>722000000</v>
      </c>
      <c r="O89" s="118"/>
      <c r="P89" s="118">
        <f t="shared" si="7"/>
        <v>0</v>
      </c>
      <c r="Q89" s="118">
        <f t="shared" si="7"/>
        <v>3.3561152181848667E-12</v>
      </c>
      <c r="R89" s="118">
        <f t="shared" si="7"/>
        <v>1.0329918098132095E-11</v>
      </c>
      <c r="S89" s="118">
        <f t="shared" si="7"/>
        <v>6.7280298028189155E-11</v>
      </c>
      <c r="T89" s="118">
        <f t="shared" si="7"/>
        <v>0</v>
      </c>
      <c r="U89" s="118">
        <f t="shared" si="6"/>
        <v>0</v>
      </c>
      <c r="V89" s="118">
        <f t="shared" si="6"/>
        <v>0</v>
      </c>
      <c r="W89" s="118">
        <f t="shared" si="6"/>
        <v>0</v>
      </c>
      <c r="X89" s="118">
        <f t="shared" si="6"/>
        <v>0</v>
      </c>
      <c r="Y89" s="118">
        <f t="shared" si="6"/>
        <v>0</v>
      </c>
      <c r="Z89" s="118"/>
      <c r="AA89" s="118"/>
      <c r="AB89" s="126"/>
      <c r="AC89" s="137"/>
      <c r="AD89" s="138"/>
      <c r="AE89" s="138"/>
      <c r="AF89" s="138"/>
      <c r="AG89" s="138"/>
      <c r="AH89" s="139"/>
      <c r="AI89" s="136"/>
    </row>
    <row r="90" spans="1:35">
      <c r="A90" s="132" t="s">
        <v>97</v>
      </c>
      <c r="B90" s="118">
        <v>0</v>
      </c>
      <c r="C90" s="118">
        <v>1.2115575937647369E-3</v>
      </c>
      <c r="D90" s="118">
        <v>7.4582008668513727E-3</v>
      </c>
      <c r="E90" s="118">
        <v>0</v>
      </c>
      <c r="F90" s="118">
        <v>0</v>
      </c>
      <c r="G90" s="118">
        <v>0</v>
      </c>
      <c r="H90" s="118">
        <v>0</v>
      </c>
      <c r="I90" s="118">
        <v>0</v>
      </c>
      <c r="J90" s="118">
        <v>0</v>
      </c>
      <c r="K90" s="118">
        <v>0</v>
      </c>
      <c r="L90" s="118"/>
      <c r="M90" s="118">
        <v>4060</v>
      </c>
      <c r="N90" s="118">
        <f t="shared" si="5"/>
        <v>4060000000</v>
      </c>
      <c r="O90" s="118"/>
      <c r="P90" s="118">
        <f t="shared" si="7"/>
        <v>0</v>
      </c>
      <c r="Q90" s="118">
        <f t="shared" si="7"/>
        <v>2.9841320043466424E-13</v>
      </c>
      <c r="R90" s="118">
        <f t="shared" si="7"/>
        <v>1.836995287401816E-12</v>
      </c>
      <c r="S90" s="118">
        <f t="shared" si="7"/>
        <v>0</v>
      </c>
      <c r="T90" s="118">
        <f t="shared" si="7"/>
        <v>0</v>
      </c>
      <c r="U90" s="118">
        <f t="shared" si="6"/>
        <v>0</v>
      </c>
      <c r="V90" s="118">
        <f t="shared" si="6"/>
        <v>0</v>
      </c>
      <c r="W90" s="118">
        <f t="shared" si="6"/>
        <v>0</v>
      </c>
      <c r="X90" s="118">
        <f t="shared" si="6"/>
        <v>0</v>
      </c>
      <c r="Y90" s="118">
        <f t="shared" si="6"/>
        <v>0</v>
      </c>
      <c r="Z90" s="118"/>
      <c r="AA90" s="118"/>
      <c r="AB90" s="126"/>
      <c r="AC90" s="137"/>
      <c r="AD90" s="138"/>
      <c r="AE90" s="138"/>
      <c r="AF90" s="138"/>
      <c r="AG90" s="138"/>
      <c r="AH90" s="139"/>
      <c r="AI90" s="136"/>
    </row>
    <row r="91" spans="1:35">
      <c r="A91" s="132" t="s">
        <v>98</v>
      </c>
      <c r="B91" s="118">
        <v>0</v>
      </c>
      <c r="C91" s="118">
        <v>1.6961806312706315E-2</v>
      </c>
      <c r="D91" s="118">
        <v>0.15662221820387881</v>
      </c>
      <c r="E91" s="118">
        <v>8.5008656558616988E-2</v>
      </c>
      <c r="F91" s="118">
        <v>0</v>
      </c>
      <c r="G91" s="118">
        <v>0</v>
      </c>
      <c r="H91" s="118">
        <v>0</v>
      </c>
      <c r="I91" s="118">
        <v>0</v>
      </c>
      <c r="J91" s="118">
        <v>0</v>
      </c>
      <c r="K91" s="118">
        <v>0</v>
      </c>
      <c r="L91" s="118"/>
      <c r="M91" s="118">
        <v>1875</v>
      </c>
      <c r="N91" s="118">
        <f t="shared" si="5"/>
        <v>1875000000</v>
      </c>
      <c r="O91" s="118"/>
      <c r="P91" s="118">
        <f t="shared" si="7"/>
        <v>0</v>
      </c>
      <c r="Q91" s="118">
        <f t="shared" si="7"/>
        <v>9.0462967001100345E-12</v>
      </c>
      <c r="R91" s="118">
        <f t="shared" si="7"/>
        <v>8.3531849708735363E-11</v>
      </c>
      <c r="S91" s="118">
        <f t="shared" si="7"/>
        <v>4.5337950164595727E-11</v>
      </c>
      <c r="T91" s="118">
        <f t="shared" si="7"/>
        <v>0</v>
      </c>
      <c r="U91" s="118">
        <f t="shared" si="6"/>
        <v>0</v>
      </c>
      <c r="V91" s="118">
        <f t="shared" si="6"/>
        <v>0</v>
      </c>
      <c r="W91" s="118">
        <f t="shared" si="6"/>
        <v>0</v>
      </c>
      <c r="X91" s="118">
        <f t="shared" si="6"/>
        <v>0</v>
      </c>
      <c r="Y91" s="118">
        <f t="shared" si="6"/>
        <v>0</v>
      </c>
      <c r="Z91" s="118"/>
      <c r="AA91" s="118"/>
      <c r="AB91" s="126"/>
      <c r="AC91" s="137"/>
      <c r="AD91" s="138"/>
      <c r="AE91" s="138"/>
      <c r="AF91" s="138"/>
      <c r="AG91" s="138"/>
      <c r="AH91" s="139"/>
      <c r="AI91" s="136"/>
    </row>
    <row r="92" spans="1:35">
      <c r="A92" s="132" t="s">
        <v>99</v>
      </c>
      <c r="B92" s="118">
        <v>0</v>
      </c>
      <c r="C92" s="118">
        <v>0</v>
      </c>
      <c r="D92" s="118">
        <v>0</v>
      </c>
      <c r="E92" s="118">
        <v>0</v>
      </c>
      <c r="F92" s="118">
        <v>0</v>
      </c>
      <c r="G92" s="118">
        <v>0</v>
      </c>
      <c r="H92" s="118">
        <v>0</v>
      </c>
      <c r="I92" s="118">
        <v>0</v>
      </c>
      <c r="J92" s="118">
        <v>0</v>
      </c>
      <c r="K92" s="118">
        <v>0</v>
      </c>
      <c r="L92" s="118"/>
      <c r="M92" s="118">
        <v>983</v>
      </c>
      <c r="N92" s="118">
        <f t="shared" si="5"/>
        <v>983000000</v>
      </c>
      <c r="O92" s="118"/>
      <c r="P92" s="118">
        <f t="shared" si="7"/>
        <v>0</v>
      </c>
      <c r="Q92" s="118">
        <f t="shared" si="7"/>
        <v>0</v>
      </c>
      <c r="R92" s="118">
        <f t="shared" si="7"/>
        <v>0</v>
      </c>
      <c r="S92" s="118">
        <f t="shared" si="7"/>
        <v>0</v>
      </c>
      <c r="T92" s="118">
        <f t="shared" si="7"/>
        <v>0</v>
      </c>
      <c r="U92" s="118">
        <f t="shared" si="6"/>
        <v>0</v>
      </c>
      <c r="V92" s="118">
        <f t="shared" si="6"/>
        <v>0</v>
      </c>
      <c r="W92" s="118">
        <f t="shared" si="6"/>
        <v>0</v>
      </c>
      <c r="X92" s="118">
        <f t="shared" si="6"/>
        <v>0</v>
      </c>
      <c r="Y92" s="118">
        <f t="shared" si="6"/>
        <v>0</v>
      </c>
      <c r="Z92" s="118"/>
      <c r="AA92" s="118"/>
      <c r="AB92" s="126"/>
      <c r="AC92" s="137"/>
      <c r="AD92" s="138"/>
      <c r="AE92" s="138"/>
      <c r="AF92" s="138"/>
      <c r="AG92" s="138"/>
      <c r="AH92" s="139"/>
      <c r="AI92" s="136"/>
    </row>
    <row r="93" spans="1:35">
      <c r="A93" s="132" t="s">
        <v>100</v>
      </c>
      <c r="B93" s="118">
        <v>0</v>
      </c>
      <c r="C93" s="118">
        <v>8.4809031563531576E-3</v>
      </c>
      <c r="D93" s="118">
        <v>7.4582008668513722E-2</v>
      </c>
      <c r="E93" s="118">
        <v>3.6432281382264425E-2</v>
      </c>
      <c r="F93" s="118">
        <v>0</v>
      </c>
      <c r="G93" s="118">
        <v>0</v>
      </c>
      <c r="H93" s="118">
        <v>0</v>
      </c>
      <c r="I93" s="118">
        <v>0</v>
      </c>
      <c r="J93" s="118">
        <v>0</v>
      </c>
      <c r="K93" s="118">
        <v>0</v>
      </c>
      <c r="L93" s="118"/>
      <c r="M93" s="118">
        <v>5318</v>
      </c>
      <c r="N93" s="118">
        <f t="shared" si="5"/>
        <v>5318000000</v>
      </c>
      <c r="O93" s="118"/>
      <c r="P93" s="118">
        <f t="shared" si="7"/>
        <v>0</v>
      </c>
      <c r="Q93" s="118">
        <f t="shared" si="7"/>
        <v>1.5947542603146216E-12</v>
      </c>
      <c r="R93" s="118">
        <f t="shared" si="7"/>
        <v>1.4024446910213186E-11</v>
      </c>
      <c r="S93" s="118">
        <f t="shared" si="7"/>
        <v>6.8507486615766125E-12</v>
      </c>
      <c r="T93" s="118">
        <f t="shared" si="7"/>
        <v>0</v>
      </c>
      <c r="U93" s="118">
        <f t="shared" si="6"/>
        <v>0</v>
      </c>
      <c r="V93" s="118">
        <f t="shared" si="6"/>
        <v>0</v>
      </c>
      <c r="W93" s="118">
        <f t="shared" si="6"/>
        <v>0</v>
      </c>
      <c r="X93" s="118">
        <f t="shared" si="6"/>
        <v>0</v>
      </c>
      <c r="Y93" s="118">
        <f t="shared" si="6"/>
        <v>0</v>
      </c>
      <c r="Z93" s="118"/>
      <c r="AA93" s="118"/>
      <c r="AB93" s="126"/>
      <c r="AC93" s="137"/>
      <c r="AD93" s="138"/>
      <c r="AE93" s="138"/>
      <c r="AF93" s="138"/>
      <c r="AG93" s="138"/>
      <c r="AH93" s="139"/>
      <c r="AI93" s="136"/>
    </row>
    <row r="94" spans="1:35">
      <c r="A94" s="132" t="s">
        <v>101</v>
      </c>
      <c r="B94" s="118">
        <v>0</v>
      </c>
      <c r="C94" s="118">
        <v>1.4538691125176844E-2</v>
      </c>
      <c r="D94" s="118">
        <v>0.13424761560332471</v>
      </c>
      <c r="E94" s="118">
        <v>7.2864562764528851E-2</v>
      </c>
      <c r="F94" s="118">
        <v>0.45021054131175103</v>
      </c>
      <c r="G94" s="118">
        <v>0</v>
      </c>
      <c r="H94" s="118">
        <v>0</v>
      </c>
      <c r="I94" s="118">
        <v>0</v>
      </c>
      <c r="J94" s="118">
        <v>0</v>
      </c>
      <c r="K94" s="118">
        <v>0</v>
      </c>
      <c r="L94" s="118"/>
      <c r="M94" s="118">
        <v>1316</v>
      </c>
      <c r="N94" s="118">
        <f t="shared" si="5"/>
        <v>1316000000</v>
      </c>
      <c r="O94" s="118"/>
      <c r="P94" s="118">
        <f t="shared" si="7"/>
        <v>0</v>
      </c>
      <c r="Q94" s="118">
        <f t="shared" si="7"/>
        <v>1.1047637633113103E-11</v>
      </c>
      <c r="R94" s="118">
        <f t="shared" si="7"/>
        <v>1.0201186595997318E-10</v>
      </c>
      <c r="S94" s="118">
        <f t="shared" si="7"/>
        <v>5.5368208787635904E-11</v>
      </c>
      <c r="T94" s="118">
        <f t="shared" si="7"/>
        <v>3.4210527455300231E-10</v>
      </c>
      <c r="U94" s="118">
        <f t="shared" si="6"/>
        <v>0</v>
      </c>
      <c r="V94" s="118">
        <f t="shared" si="6"/>
        <v>0</v>
      </c>
      <c r="W94" s="118">
        <f t="shared" si="6"/>
        <v>0</v>
      </c>
      <c r="X94" s="118">
        <f t="shared" si="6"/>
        <v>0</v>
      </c>
      <c r="Y94" s="118">
        <f t="shared" si="6"/>
        <v>0</v>
      </c>
      <c r="Z94" s="118"/>
      <c r="AA94" s="118"/>
      <c r="AB94" s="126"/>
      <c r="AC94" s="137"/>
      <c r="AD94" s="138"/>
      <c r="AE94" s="138"/>
      <c r="AF94" s="138"/>
      <c r="AG94" s="138"/>
      <c r="AH94" s="139"/>
      <c r="AI94" s="136"/>
    </row>
    <row r="95" spans="1:35">
      <c r="A95" s="132" t="s">
        <v>102</v>
      </c>
      <c r="B95" s="118">
        <v>0</v>
      </c>
      <c r="C95" s="118">
        <v>1.2115575937647368E-2</v>
      </c>
      <c r="D95" s="118">
        <v>0.10441481213591922</v>
      </c>
      <c r="E95" s="118">
        <v>6.0720468970440707E-2</v>
      </c>
      <c r="F95" s="118">
        <v>0</v>
      </c>
      <c r="G95" s="118">
        <v>0</v>
      </c>
      <c r="H95" s="118">
        <v>0</v>
      </c>
      <c r="I95" s="118">
        <v>0</v>
      </c>
      <c r="J95" s="118">
        <v>0</v>
      </c>
      <c r="K95" s="118">
        <v>0</v>
      </c>
      <c r="L95" s="118"/>
      <c r="M95" s="118">
        <v>3712</v>
      </c>
      <c r="N95" s="118">
        <f t="shared" si="5"/>
        <v>3712000000</v>
      </c>
      <c r="O95" s="118"/>
      <c r="P95" s="118">
        <f t="shared" si="7"/>
        <v>0</v>
      </c>
      <c r="Q95" s="118">
        <f t="shared" si="7"/>
        <v>3.26389437975414E-12</v>
      </c>
      <c r="R95" s="118">
        <f t="shared" si="7"/>
        <v>2.8128990338340306E-11</v>
      </c>
      <c r="S95" s="118">
        <f t="shared" si="7"/>
        <v>1.6357884959709243E-11</v>
      </c>
      <c r="T95" s="118">
        <f t="shared" si="7"/>
        <v>0</v>
      </c>
      <c r="U95" s="118">
        <f t="shared" si="6"/>
        <v>0</v>
      </c>
      <c r="V95" s="118">
        <f t="shared" si="6"/>
        <v>0</v>
      </c>
      <c r="W95" s="118">
        <f t="shared" si="6"/>
        <v>0</v>
      </c>
      <c r="X95" s="118">
        <f t="shared" si="6"/>
        <v>0</v>
      </c>
      <c r="Y95" s="118">
        <f t="shared" si="6"/>
        <v>0</v>
      </c>
      <c r="Z95" s="118"/>
      <c r="AA95" s="118"/>
      <c r="AB95" s="126"/>
      <c r="AC95" s="137"/>
      <c r="AD95" s="138"/>
      <c r="AE95" s="138"/>
      <c r="AF95" s="138"/>
      <c r="AG95" s="138"/>
      <c r="AH95" s="139"/>
      <c r="AI95" s="136"/>
    </row>
    <row r="96" spans="1:35">
      <c r="A96" s="132" t="s">
        <v>103</v>
      </c>
      <c r="B96" s="118">
        <v>0</v>
      </c>
      <c r="C96" s="118">
        <v>0</v>
      </c>
      <c r="D96" s="118">
        <v>7.4582008668513727E-3</v>
      </c>
      <c r="E96" s="118">
        <v>0</v>
      </c>
      <c r="F96" s="118">
        <v>0</v>
      </c>
      <c r="G96" s="118">
        <v>0</v>
      </c>
      <c r="H96" s="118">
        <v>0</v>
      </c>
      <c r="I96" s="118">
        <v>0</v>
      </c>
      <c r="J96" s="118">
        <v>0</v>
      </c>
      <c r="K96" s="118">
        <v>0</v>
      </c>
      <c r="L96" s="118"/>
      <c r="M96" s="118">
        <v>538</v>
      </c>
      <c r="N96" s="118">
        <f t="shared" si="5"/>
        <v>538000000</v>
      </c>
      <c r="O96" s="118"/>
      <c r="P96" s="118">
        <f t="shared" si="7"/>
        <v>0</v>
      </c>
      <c r="Q96" s="118">
        <f t="shared" si="7"/>
        <v>0</v>
      </c>
      <c r="R96" s="118">
        <f t="shared" si="7"/>
        <v>1.3862826890058313E-11</v>
      </c>
      <c r="S96" s="118">
        <f t="shared" si="7"/>
        <v>0</v>
      </c>
      <c r="T96" s="118">
        <f t="shared" si="7"/>
        <v>0</v>
      </c>
      <c r="U96" s="118">
        <f t="shared" si="6"/>
        <v>0</v>
      </c>
      <c r="V96" s="118">
        <f t="shared" si="6"/>
        <v>0</v>
      </c>
      <c r="W96" s="118">
        <f t="shared" si="6"/>
        <v>0</v>
      </c>
      <c r="X96" s="118">
        <f t="shared" si="6"/>
        <v>0</v>
      </c>
      <c r="Y96" s="118">
        <f t="shared" si="6"/>
        <v>0</v>
      </c>
      <c r="Z96" s="118"/>
      <c r="AA96" s="118"/>
      <c r="AB96" s="126"/>
      <c r="AC96" s="137"/>
      <c r="AD96" s="138"/>
      <c r="AE96" s="138"/>
      <c r="AF96" s="138"/>
      <c r="AG96" s="138"/>
      <c r="AH96" s="139"/>
      <c r="AI96" s="136"/>
    </row>
    <row r="97" spans="1:35">
      <c r="A97" s="132" t="s">
        <v>104</v>
      </c>
      <c r="B97" s="118">
        <v>0.34126699536489324</v>
      </c>
      <c r="C97" s="118">
        <v>6.0577879688236838E-3</v>
      </c>
      <c r="D97" s="118">
        <v>5.2207406067959608E-2</v>
      </c>
      <c r="E97" s="118">
        <v>2.4288187588176285E-2</v>
      </c>
      <c r="F97" s="118">
        <v>0.14839923094918853</v>
      </c>
      <c r="G97" s="118">
        <v>0</v>
      </c>
      <c r="H97" s="118">
        <v>0</v>
      </c>
      <c r="I97" s="118">
        <v>0</v>
      </c>
      <c r="J97" s="118">
        <v>0</v>
      </c>
      <c r="K97" s="118">
        <v>0</v>
      </c>
      <c r="L97" s="118"/>
      <c r="M97" s="118">
        <v>4839</v>
      </c>
      <c r="N97" s="118">
        <f t="shared" si="5"/>
        <v>4839000000</v>
      </c>
      <c r="O97" s="118"/>
      <c r="P97" s="118">
        <f t="shared" si="7"/>
        <v>7.0524280918556161E-11</v>
      </c>
      <c r="Q97" s="118">
        <f t="shared" si="7"/>
        <v>1.2518677348261384E-12</v>
      </c>
      <c r="R97" s="118">
        <f t="shared" si="7"/>
        <v>1.0788883254383056E-11</v>
      </c>
      <c r="S97" s="118">
        <f t="shared" si="7"/>
        <v>5.0192576127663328E-12</v>
      </c>
      <c r="T97" s="118">
        <f t="shared" si="7"/>
        <v>3.066733435610426E-11</v>
      </c>
      <c r="U97" s="118">
        <f t="shared" si="6"/>
        <v>0</v>
      </c>
      <c r="V97" s="118">
        <f t="shared" si="6"/>
        <v>0</v>
      </c>
      <c r="W97" s="118">
        <f t="shared" si="6"/>
        <v>0</v>
      </c>
      <c r="X97" s="118">
        <f t="shared" si="6"/>
        <v>0</v>
      </c>
      <c r="Y97" s="118">
        <f t="shared" si="6"/>
        <v>0</v>
      </c>
      <c r="Z97" s="118"/>
      <c r="AA97" s="118"/>
      <c r="AB97" s="126"/>
      <c r="AC97" s="137"/>
      <c r="AD97" s="138"/>
      <c r="AE97" s="138"/>
      <c r="AF97" s="138"/>
      <c r="AG97" s="138"/>
      <c r="AH97" s="139"/>
      <c r="AI97" s="136"/>
    </row>
    <row r="98" spans="1:35">
      <c r="A98" s="132" t="s">
        <v>105</v>
      </c>
      <c r="B98" s="118">
        <v>0.34126699536489324</v>
      </c>
      <c r="C98" s="118">
        <v>3.634672781294211E-3</v>
      </c>
      <c r="D98" s="118">
        <v>3.7291004334256861E-2</v>
      </c>
      <c r="E98" s="118">
        <v>2.4288187588176285E-2</v>
      </c>
      <c r="F98" s="118">
        <v>0</v>
      </c>
      <c r="G98" s="118">
        <v>0</v>
      </c>
      <c r="H98" s="118">
        <v>0</v>
      </c>
      <c r="I98" s="118">
        <v>0</v>
      </c>
      <c r="J98" s="118">
        <v>0</v>
      </c>
      <c r="K98" s="118">
        <v>0</v>
      </c>
      <c r="L98" s="118"/>
      <c r="M98" s="118">
        <v>3755</v>
      </c>
      <c r="N98" s="118">
        <f t="shared" si="5"/>
        <v>3755000000</v>
      </c>
      <c r="O98" s="118"/>
      <c r="P98" s="118">
        <f t="shared" si="7"/>
        <v>9.0883354291582754E-11</v>
      </c>
      <c r="Q98" s="118">
        <f t="shared" si="7"/>
        <v>9.6795546772149427E-13</v>
      </c>
      <c r="R98" s="118">
        <f t="shared" si="7"/>
        <v>9.9310264538633449E-12</v>
      </c>
      <c r="S98" s="118">
        <f t="shared" si="7"/>
        <v>6.4682257225502753E-12</v>
      </c>
      <c r="T98" s="118">
        <f t="shared" si="7"/>
        <v>0</v>
      </c>
      <c r="U98" s="118">
        <f t="shared" si="6"/>
        <v>0</v>
      </c>
      <c r="V98" s="118">
        <f t="shared" si="6"/>
        <v>0</v>
      </c>
      <c r="W98" s="118">
        <f t="shared" si="6"/>
        <v>0</v>
      </c>
      <c r="X98" s="118">
        <f t="shared" si="6"/>
        <v>0</v>
      </c>
      <c r="Y98" s="118">
        <f t="shared" si="6"/>
        <v>0</v>
      </c>
      <c r="Z98" s="118"/>
      <c r="AA98" s="118"/>
      <c r="AB98" s="126"/>
      <c r="AC98" s="137"/>
      <c r="AD98" s="138"/>
      <c r="AE98" s="138"/>
      <c r="AF98" s="138"/>
      <c r="AG98" s="138"/>
      <c r="AH98" s="139"/>
      <c r="AI98" s="136"/>
    </row>
    <row r="99" spans="1:35">
      <c r="A99" s="132" t="s">
        <v>106</v>
      </c>
      <c r="B99" s="118">
        <v>0</v>
      </c>
      <c r="C99" s="118">
        <v>3.634672781294211E-3</v>
      </c>
      <c r="D99" s="118">
        <v>3.7291004334256861E-2</v>
      </c>
      <c r="E99" s="118">
        <v>2.4288187588176285E-2</v>
      </c>
      <c r="F99" s="118">
        <v>0</v>
      </c>
      <c r="G99" s="118">
        <v>0</v>
      </c>
      <c r="H99" s="118">
        <v>0</v>
      </c>
      <c r="I99" s="118">
        <v>0</v>
      </c>
      <c r="J99" s="118">
        <v>0</v>
      </c>
      <c r="K99" s="118">
        <v>0</v>
      </c>
      <c r="L99" s="118"/>
      <c r="M99" s="118">
        <v>1007</v>
      </c>
      <c r="N99" s="118">
        <f t="shared" si="5"/>
        <v>1007000000</v>
      </c>
      <c r="O99" s="118"/>
      <c r="P99" s="118">
        <f t="shared" si="7"/>
        <v>0</v>
      </c>
      <c r="Q99" s="118">
        <f t="shared" si="7"/>
        <v>3.609406932764857E-12</v>
      </c>
      <c r="R99" s="118">
        <f t="shared" si="7"/>
        <v>3.7031781861228266E-11</v>
      </c>
      <c r="S99" s="118">
        <f t="shared" si="7"/>
        <v>2.4119352123313094E-11</v>
      </c>
      <c r="T99" s="118">
        <f t="shared" si="7"/>
        <v>0</v>
      </c>
      <c r="U99" s="118">
        <f t="shared" si="6"/>
        <v>0</v>
      </c>
      <c r="V99" s="118">
        <f t="shared" si="6"/>
        <v>0</v>
      </c>
      <c r="W99" s="118">
        <f t="shared" si="6"/>
        <v>0</v>
      </c>
      <c r="X99" s="118">
        <f t="shared" si="6"/>
        <v>0</v>
      </c>
      <c r="Y99" s="118">
        <f t="shared" si="6"/>
        <v>0</v>
      </c>
      <c r="Z99" s="118"/>
      <c r="AA99" s="118"/>
      <c r="AB99" s="126"/>
      <c r="AC99" s="137"/>
      <c r="AD99" s="138"/>
      <c r="AE99" s="138"/>
      <c r="AF99" s="138"/>
      <c r="AG99" s="138"/>
      <c r="AH99" s="139"/>
      <c r="AI99" s="136"/>
    </row>
    <row r="100" spans="1:35">
      <c r="A100" s="132" t="s">
        <v>107</v>
      </c>
      <c r="B100" s="118">
        <v>1.1091177349359032</v>
      </c>
      <c r="C100" s="118">
        <v>6.0577879688236838E-3</v>
      </c>
      <c r="D100" s="118">
        <v>5.2207406067959608E-2</v>
      </c>
      <c r="E100" s="118">
        <v>8.5008656558616988E-2</v>
      </c>
      <c r="F100" s="118">
        <v>1.0320414585246434</v>
      </c>
      <c r="G100" s="118">
        <v>0</v>
      </c>
      <c r="H100" s="118">
        <v>0</v>
      </c>
      <c r="I100" s="118">
        <v>0</v>
      </c>
      <c r="J100" s="118">
        <v>0</v>
      </c>
      <c r="K100" s="118">
        <v>0</v>
      </c>
      <c r="L100" s="118"/>
      <c r="M100" s="118">
        <v>6202</v>
      </c>
      <c r="N100" s="118">
        <f t="shared" si="5"/>
        <v>6202000000</v>
      </c>
      <c r="O100" s="118"/>
      <c r="P100" s="118">
        <f t="shared" si="7"/>
        <v>1.7883226941888152E-10</v>
      </c>
      <c r="Q100" s="118">
        <f t="shared" si="7"/>
        <v>9.7674749577937497E-13</v>
      </c>
      <c r="R100" s="118">
        <f t="shared" si="7"/>
        <v>8.4178339354981637E-12</v>
      </c>
      <c r="S100" s="118">
        <f t="shared" si="7"/>
        <v>1.3706652137796999E-11</v>
      </c>
      <c r="T100" s="118">
        <f t="shared" si="7"/>
        <v>1.6640462085208696E-10</v>
      </c>
      <c r="U100" s="118">
        <f t="shared" si="6"/>
        <v>0</v>
      </c>
      <c r="V100" s="118">
        <f t="shared" si="6"/>
        <v>0</v>
      </c>
      <c r="W100" s="118">
        <f t="shared" si="6"/>
        <v>0</v>
      </c>
      <c r="X100" s="118">
        <f t="shared" si="6"/>
        <v>0</v>
      </c>
      <c r="Y100" s="118">
        <f t="shared" si="6"/>
        <v>0</v>
      </c>
      <c r="Z100" s="118"/>
      <c r="AA100" s="118"/>
      <c r="AB100" s="126"/>
      <c r="AC100" s="137"/>
      <c r="AD100" s="138"/>
      <c r="AE100" s="138"/>
      <c r="AF100" s="138"/>
      <c r="AG100" s="138"/>
      <c r="AH100" s="139"/>
      <c r="AI100" s="136"/>
    </row>
    <row r="101" spans="1:35">
      <c r="A101" s="132" t="s">
        <v>108</v>
      </c>
      <c r="B101" s="118">
        <v>0</v>
      </c>
      <c r="C101" s="118">
        <v>1.2115575937647368E-2</v>
      </c>
      <c r="D101" s="118">
        <v>0.11187301300277058</v>
      </c>
      <c r="E101" s="118">
        <v>0.13358503173496958</v>
      </c>
      <c r="F101" s="118">
        <v>0</v>
      </c>
      <c r="G101" s="118">
        <v>0</v>
      </c>
      <c r="H101" s="118">
        <v>0</v>
      </c>
      <c r="I101" s="118">
        <v>0</v>
      </c>
      <c r="J101" s="118">
        <v>0</v>
      </c>
      <c r="K101" s="118">
        <v>0</v>
      </c>
      <c r="L101" s="118"/>
      <c r="M101" s="118">
        <v>5469</v>
      </c>
      <c r="N101" s="118">
        <f t="shared" si="5"/>
        <v>5469000000</v>
      </c>
      <c r="O101" s="118"/>
      <c r="P101" s="118">
        <f t="shared" si="7"/>
        <v>0</v>
      </c>
      <c r="Q101" s="118">
        <f t="shared" si="7"/>
        <v>2.2153183283319378E-12</v>
      </c>
      <c r="R101" s="118">
        <f t="shared" si="7"/>
        <v>2.0455844396191368E-11</v>
      </c>
      <c r="S101" s="118">
        <f t="shared" si="7"/>
        <v>2.4425860620766061E-11</v>
      </c>
      <c r="T101" s="118">
        <f t="shared" si="7"/>
        <v>0</v>
      </c>
      <c r="U101" s="118">
        <f t="shared" si="6"/>
        <v>0</v>
      </c>
      <c r="V101" s="118">
        <f t="shared" si="6"/>
        <v>0</v>
      </c>
      <c r="W101" s="118">
        <f t="shared" si="6"/>
        <v>0</v>
      </c>
      <c r="X101" s="118">
        <f t="shared" si="6"/>
        <v>0</v>
      </c>
      <c r="Y101" s="118">
        <f t="shared" si="6"/>
        <v>0</v>
      </c>
      <c r="Z101" s="118"/>
      <c r="AA101" s="118"/>
      <c r="AB101" s="126"/>
      <c r="AC101" s="137"/>
      <c r="AD101" s="138"/>
      <c r="AE101" s="138"/>
      <c r="AF101" s="138"/>
      <c r="AG101" s="138"/>
      <c r="AH101" s="139"/>
      <c r="AI101" s="136"/>
    </row>
    <row r="102" spans="1:35">
      <c r="A102" s="132" t="s">
        <v>109</v>
      </c>
      <c r="B102" s="118">
        <v>0</v>
      </c>
      <c r="C102" s="118">
        <v>1.090401834388263E-2</v>
      </c>
      <c r="D102" s="118">
        <v>9.6956611269067849E-2</v>
      </c>
      <c r="E102" s="118">
        <v>0.12144093794088141</v>
      </c>
      <c r="F102" s="118">
        <v>0.68802763901642905</v>
      </c>
      <c r="G102" s="118">
        <v>0</v>
      </c>
      <c r="H102" s="118">
        <v>0</v>
      </c>
      <c r="I102" s="118">
        <v>0</v>
      </c>
      <c r="J102" s="118">
        <v>0</v>
      </c>
      <c r="K102" s="118">
        <v>0</v>
      </c>
      <c r="L102" s="118"/>
      <c r="M102" s="118">
        <v>3164</v>
      </c>
      <c r="N102" s="118">
        <f t="shared" si="5"/>
        <v>3164000000</v>
      </c>
      <c r="O102" s="118"/>
      <c r="P102" s="118">
        <f t="shared" si="7"/>
        <v>0</v>
      </c>
      <c r="Q102" s="118">
        <f t="shared" si="7"/>
        <v>3.4462763413029807E-12</v>
      </c>
      <c r="R102" s="118">
        <f t="shared" si="7"/>
        <v>3.064368244913649E-11</v>
      </c>
      <c r="S102" s="118">
        <f t="shared" si="7"/>
        <v>3.8382091637446718E-11</v>
      </c>
      <c r="T102" s="118">
        <f t="shared" si="7"/>
        <v>2.1745500601024938E-10</v>
      </c>
      <c r="U102" s="118">
        <f t="shared" si="6"/>
        <v>0</v>
      </c>
      <c r="V102" s="118">
        <f t="shared" si="6"/>
        <v>0</v>
      </c>
      <c r="W102" s="118">
        <f t="shared" si="6"/>
        <v>0</v>
      </c>
      <c r="X102" s="118">
        <f t="shared" si="6"/>
        <v>0</v>
      </c>
      <c r="Y102" s="118">
        <f t="shared" si="6"/>
        <v>0</v>
      </c>
      <c r="Z102" s="118"/>
      <c r="AA102" s="118"/>
      <c r="AB102" s="126"/>
      <c r="AC102" s="137"/>
      <c r="AD102" s="138"/>
      <c r="AE102" s="138"/>
      <c r="AF102" s="138"/>
      <c r="AG102" s="138"/>
      <c r="AH102" s="139"/>
      <c r="AI102" s="136"/>
    </row>
    <row r="103" spans="1:35">
      <c r="A103" s="132" t="s">
        <v>110</v>
      </c>
      <c r="B103" s="118">
        <v>0</v>
      </c>
      <c r="C103" s="118">
        <v>0</v>
      </c>
      <c r="D103" s="118">
        <v>0</v>
      </c>
      <c r="E103" s="118">
        <v>0</v>
      </c>
      <c r="F103" s="118">
        <v>0</v>
      </c>
      <c r="G103" s="118">
        <v>0</v>
      </c>
      <c r="H103" s="118">
        <v>0</v>
      </c>
      <c r="I103" s="118">
        <v>0</v>
      </c>
      <c r="J103" s="118">
        <v>0</v>
      </c>
      <c r="K103" s="118">
        <v>0</v>
      </c>
      <c r="L103" s="118"/>
      <c r="M103" s="118">
        <v>880</v>
      </c>
      <c r="N103" s="118">
        <f t="shared" si="5"/>
        <v>880000000</v>
      </c>
      <c r="O103" s="118"/>
      <c r="P103" s="118">
        <f t="shared" si="7"/>
        <v>0</v>
      </c>
      <c r="Q103" s="118">
        <f t="shared" si="7"/>
        <v>0</v>
      </c>
      <c r="R103" s="118">
        <f t="shared" si="7"/>
        <v>0</v>
      </c>
      <c r="S103" s="118">
        <f t="shared" si="7"/>
        <v>0</v>
      </c>
      <c r="T103" s="118">
        <f t="shared" si="7"/>
        <v>0</v>
      </c>
      <c r="U103" s="118">
        <f t="shared" si="6"/>
        <v>0</v>
      </c>
      <c r="V103" s="118">
        <f t="shared" si="6"/>
        <v>0</v>
      </c>
      <c r="W103" s="118">
        <f t="shared" si="6"/>
        <v>0</v>
      </c>
      <c r="X103" s="118">
        <f t="shared" si="6"/>
        <v>0</v>
      </c>
      <c r="Y103" s="118">
        <f t="shared" si="6"/>
        <v>0</v>
      </c>
      <c r="Z103" s="118"/>
      <c r="AA103" s="118"/>
      <c r="AB103" s="126"/>
      <c r="AC103" s="137"/>
      <c r="AD103" s="138"/>
      <c r="AE103" s="138"/>
      <c r="AF103" s="138"/>
      <c r="AG103" s="138"/>
      <c r="AH103" s="139"/>
      <c r="AI103" s="136"/>
    </row>
    <row r="104" spans="1:35">
      <c r="A104" s="132" t="s">
        <v>111</v>
      </c>
      <c r="B104" s="118">
        <v>0</v>
      </c>
      <c r="C104" s="118">
        <v>3.0288939844118422E-2</v>
      </c>
      <c r="D104" s="118">
        <v>0.26849523120664942</v>
      </c>
      <c r="E104" s="118">
        <v>0.18216140691132213</v>
      </c>
      <c r="F104" s="118">
        <v>0</v>
      </c>
      <c r="G104" s="118">
        <v>0</v>
      </c>
      <c r="H104" s="118">
        <v>0</v>
      </c>
      <c r="I104" s="118">
        <v>0</v>
      </c>
      <c r="J104" s="118">
        <v>0</v>
      </c>
      <c r="K104" s="118">
        <v>0</v>
      </c>
      <c r="L104" s="118"/>
      <c r="M104" s="118">
        <v>2162</v>
      </c>
      <c r="N104" s="118">
        <f t="shared" si="5"/>
        <v>2162000000</v>
      </c>
      <c r="O104" s="118"/>
      <c r="P104" s="118">
        <f t="shared" si="7"/>
        <v>0</v>
      </c>
      <c r="Q104" s="118">
        <f t="shared" si="7"/>
        <v>1.4009685404310094E-11</v>
      </c>
      <c r="R104" s="118">
        <f t="shared" si="7"/>
        <v>1.2418835855996734E-10</v>
      </c>
      <c r="S104" s="118">
        <f t="shared" si="7"/>
        <v>8.4255969894228546E-11</v>
      </c>
      <c r="T104" s="118">
        <f t="shared" si="7"/>
        <v>0</v>
      </c>
      <c r="U104" s="118">
        <f t="shared" si="6"/>
        <v>0</v>
      </c>
      <c r="V104" s="118">
        <f t="shared" si="6"/>
        <v>0</v>
      </c>
      <c r="W104" s="118">
        <f t="shared" si="6"/>
        <v>0</v>
      </c>
      <c r="X104" s="118">
        <f t="shared" si="6"/>
        <v>0</v>
      </c>
      <c r="Y104" s="118">
        <f t="shared" si="6"/>
        <v>0</v>
      </c>
      <c r="Z104" s="118"/>
      <c r="AA104" s="118"/>
      <c r="AB104" s="126"/>
      <c r="AC104" s="137"/>
      <c r="AD104" s="138"/>
      <c r="AE104" s="138"/>
      <c r="AF104" s="138"/>
      <c r="AG104" s="138"/>
      <c r="AH104" s="139"/>
      <c r="AI104" s="136"/>
    </row>
    <row r="105" spans="1:35">
      <c r="A105" s="132" t="s">
        <v>112</v>
      </c>
      <c r="B105" s="118">
        <v>0</v>
      </c>
      <c r="C105" s="118">
        <v>0</v>
      </c>
      <c r="D105" s="118">
        <v>0</v>
      </c>
      <c r="E105" s="118">
        <v>0</v>
      </c>
      <c r="F105" s="118">
        <v>0</v>
      </c>
      <c r="G105" s="118">
        <v>0</v>
      </c>
      <c r="H105" s="118">
        <v>0</v>
      </c>
      <c r="I105" s="118">
        <v>0</v>
      </c>
      <c r="J105" s="118">
        <v>0</v>
      </c>
      <c r="K105" s="118">
        <v>0</v>
      </c>
      <c r="L105" s="118"/>
      <c r="M105" s="118">
        <v>1752</v>
      </c>
      <c r="N105" s="118">
        <f t="shared" si="5"/>
        <v>1752000000</v>
      </c>
      <c r="O105" s="118"/>
      <c r="P105" s="118">
        <f t="shared" si="7"/>
        <v>0</v>
      </c>
      <c r="Q105" s="118">
        <f t="shared" si="7"/>
        <v>0</v>
      </c>
      <c r="R105" s="118">
        <f t="shared" si="7"/>
        <v>0</v>
      </c>
      <c r="S105" s="118">
        <f t="shared" si="7"/>
        <v>0</v>
      </c>
      <c r="T105" s="118">
        <f t="shared" si="7"/>
        <v>0</v>
      </c>
      <c r="U105" s="118">
        <f t="shared" si="6"/>
        <v>0</v>
      </c>
      <c r="V105" s="118">
        <f t="shared" si="6"/>
        <v>0</v>
      </c>
      <c r="W105" s="118">
        <f t="shared" si="6"/>
        <v>0</v>
      </c>
      <c r="X105" s="118">
        <f t="shared" si="6"/>
        <v>0</v>
      </c>
      <c r="Y105" s="118">
        <f t="shared" si="6"/>
        <v>0</v>
      </c>
      <c r="Z105" s="118"/>
      <c r="AA105" s="118"/>
      <c r="AB105" s="126"/>
      <c r="AC105" s="137"/>
      <c r="AD105" s="138"/>
      <c r="AE105" s="138"/>
      <c r="AF105" s="138"/>
      <c r="AG105" s="138"/>
      <c r="AH105" s="139"/>
      <c r="AI105" s="136"/>
    </row>
    <row r="106" spans="1:35">
      <c r="A106" s="132" t="s">
        <v>113</v>
      </c>
      <c r="B106" s="118">
        <v>0</v>
      </c>
      <c r="C106" s="118">
        <v>2.4231151875294735E-2</v>
      </c>
      <c r="D106" s="118">
        <v>0.2162878251386898</v>
      </c>
      <c r="E106" s="118">
        <v>0.1457291255290577</v>
      </c>
      <c r="F106" s="118">
        <v>0</v>
      </c>
      <c r="G106" s="118">
        <v>0</v>
      </c>
      <c r="H106" s="118">
        <v>0</v>
      </c>
      <c r="I106" s="118">
        <v>0</v>
      </c>
      <c r="J106" s="118">
        <v>0</v>
      </c>
      <c r="K106" s="118">
        <v>0</v>
      </c>
      <c r="L106" s="118"/>
      <c r="M106" s="118">
        <v>2935</v>
      </c>
      <c r="N106" s="118">
        <f t="shared" si="5"/>
        <v>2935000000</v>
      </c>
      <c r="O106" s="118"/>
      <c r="P106" s="118">
        <f t="shared" si="7"/>
        <v>0</v>
      </c>
      <c r="Q106" s="118">
        <f t="shared" si="7"/>
        <v>8.2559290886864519E-12</v>
      </c>
      <c r="R106" s="118">
        <f t="shared" si="7"/>
        <v>7.3692615038735883E-11</v>
      </c>
      <c r="S106" s="118">
        <f t="shared" si="7"/>
        <v>4.9652172241586949E-11</v>
      </c>
      <c r="T106" s="118">
        <f t="shared" si="7"/>
        <v>0</v>
      </c>
      <c r="U106" s="118">
        <f t="shared" si="6"/>
        <v>0</v>
      </c>
      <c r="V106" s="118">
        <f t="shared" si="6"/>
        <v>0</v>
      </c>
      <c r="W106" s="118">
        <f t="shared" si="6"/>
        <v>0</v>
      </c>
      <c r="X106" s="118">
        <f t="shared" si="6"/>
        <v>0</v>
      </c>
      <c r="Y106" s="118">
        <f t="shared" si="6"/>
        <v>0</v>
      </c>
      <c r="Z106" s="118"/>
      <c r="AA106" s="118"/>
      <c r="AB106" s="126"/>
      <c r="AC106" s="137"/>
      <c r="AD106" s="138"/>
      <c r="AE106" s="138"/>
      <c r="AF106" s="138"/>
      <c r="AG106" s="138"/>
      <c r="AH106" s="139"/>
      <c r="AI106" s="136"/>
    </row>
    <row r="107" spans="1:35">
      <c r="A107" s="132" t="s">
        <v>114</v>
      </c>
      <c r="B107" s="118">
        <v>0</v>
      </c>
      <c r="C107" s="118">
        <v>4.8462303750589474E-3</v>
      </c>
      <c r="D107" s="118">
        <v>4.4749205201108234E-2</v>
      </c>
      <c r="E107" s="118">
        <v>2.4288187588176285E-2</v>
      </c>
      <c r="F107" s="118">
        <v>0</v>
      </c>
      <c r="G107" s="118">
        <v>0</v>
      </c>
      <c r="H107" s="118">
        <v>0</v>
      </c>
      <c r="I107" s="118">
        <v>0</v>
      </c>
      <c r="J107" s="118">
        <v>0</v>
      </c>
      <c r="K107" s="118">
        <v>0</v>
      </c>
      <c r="L107" s="118"/>
      <c r="M107" s="118">
        <v>1684</v>
      </c>
      <c r="N107" s="118">
        <f t="shared" si="5"/>
        <v>1684000000</v>
      </c>
      <c r="O107" s="118"/>
      <c r="P107" s="118">
        <f t="shared" si="7"/>
        <v>0</v>
      </c>
      <c r="Q107" s="118">
        <f t="shared" si="7"/>
        <v>2.8778090113176649E-12</v>
      </c>
      <c r="R107" s="118">
        <f t="shared" si="7"/>
        <v>2.6573162233437194E-11</v>
      </c>
      <c r="S107" s="118">
        <f t="shared" si="7"/>
        <v>1.4422914244760264E-11</v>
      </c>
      <c r="T107" s="118">
        <f t="shared" si="7"/>
        <v>0</v>
      </c>
      <c r="U107" s="118">
        <f t="shared" si="6"/>
        <v>0</v>
      </c>
      <c r="V107" s="118">
        <f t="shared" si="6"/>
        <v>0</v>
      </c>
      <c r="W107" s="118">
        <f t="shared" si="6"/>
        <v>0</v>
      </c>
      <c r="X107" s="118">
        <f t="shared" si="6"/>
        <v>0</v>
      </c>
      <c r="Y107" s="118">
        <f t="shared" si="6"/>
        <v>0</v>
      </c>
      <c r="Z107" s="118"/>
      <c r="AA107" s="118"/>
      <c r="AB107" s="126"/>
      <c r="AC107" s="137"/>
      <c r="AD107" s="138"/>
      <c r="AE107" s="138"/>
      <c r="AF107" s="138"/>
      <c r="AG107" s="138"/>
      <c r="AH107" s="139"/>
      <c r="AI107" s="136"/>
    </row>
    <row r="108" spans="1:35">
      <c r="A108" s="132" t="s">
        <v>115</v>
      </c>
      <c r="B108" s="118">
        <v>0</v>
      </c>
      <c r="C108" s="118">
        <v>1.2115575937647369E-3</v>
      </c>
      <c r="D108" s="118">
        <v>1.4916401733702745E-2</v>
      </c>
      <c r="E108" s="118">
        <v>1.2144093794088142E-2</v>
      </c>
      <c r="F108" s="118">
        <v>0</v>
      </c>
      <c r="G108" s="118">
        <v>0</v>
      </c>
      <c r="H108" s="118">
        <v>0</v>
      </c>
      <c r="I108" s="118">
        <v>0</v>
      </c>
      <c r="J108" s="118">
        <v>0</v>
      </c>
      <c r="K108" s="118">
        <v>0</v>
      </c>
      <c r="L108" s="118"/>
      <c r="M108" s="118">
        <v>1482</v>
      </c>
      <c r="N108" s="118">
        <f>M108*1000000</f>
        <v>1482000000</v>
      </c>
      <c r="O108" s="118"/>
      <c r="P108" s="118">
        <f t="shared" si="7"/>
        <v>0</v>
      </c>
      <c r="Q108" s="118">
        <f t="shared" si="7"/>
        <v>8.1751524545528798E-13</v>
      </c>
      <c r="R108" s="118">
        <f t="shared" si="7"/>
        <v>1.0065048403308196E-11</v>
      </c>
      <c r="S108" s="118">
        <f t="shared" si="7"/>
        <v>8.1943952726640642E-12</v>
      </c>
      <c r="T108" s="118">
        <f t="shared" si="7"/>
        <v>0</v>
      </c>
      <c r="U108" s="118">
        <f t="shared" si="6"/>
        <v>0</v>
      </c>
      <c r="V108" s="118">
        <f t="shared" si="6"/>
        <v>0</v>
      </c>
      <c r="W108" s="118">
        <f t="shared" si="6"/>
        <v>0</v>
      </c>
      <c r="X108" s="118">
        <f t="shared" si="6"/>
        <v>0</v>
      </c>
      <c r="Y108" s="118">
        <f t="shared" si="6"/>
        <v>0</v>
      </c>
      <c r="Z108" s="118"/>
      <c r="AA108" s="118"/>
      <c r="AB108" s="126"/>
      <c r="AC108" s="137"/>
      <c r="AD108" s="138"/>
      <c r="AE108" s="138"/>
      <c r="AF108" s="138"/>
      <c r="AG108" s="138"/>
      <c r="AH108" s="139"/>
      <c r="AI108" s="136"/>
    </row>
    <row r="109" spans="1:35">
      <c r="A109" s="117" t="s">
        <v>7</v>
      </c>
      <c r="B109" s="117">
        <f>SUM(B3:B108)</f>
        <v>71.727852766659453</v>
      </c>
      <c r="C109" s="117">
        <f>SUM(C3:C108)</f>
        <v>113.85750435999996</v>
      </c>
      <c r="D109" s="117">
        <f>SUM(D3:D108)</f>
        <v>110.83199582031371</v>
      </c>
      <c r="E109" s="117">
        <f t="shared" ref="E109:K109" si="8">SUM(E3:E108)</f>
        <v>32.570275626358431</v>
      </c>
      <c r="F109" s="117">
        <f t="shared" si="8"/>
        <v>151.52944689172881</v>
      </c>
      <c r="G109" s="117">
        <f t="shared" si="8"/>
        <v>1</v>
      </c>
      <c r="H109" s="117">
        <f>SUM(H3:H108)</f>
        <v>1</v>
      </c>
      <c r="I109" s="117">
        <f t="shared" si="8"/>
        <v>1</v>
      </c>
      <c r="J109" s="117">
        <f t="shared" si="8"/>
        <v>1</v>
      </c>
      <c r="K109" s="117">
        <f t="shared" si="8"/>
        <v>1</v>
      </c>
      <c r="L109" s="117"/>
      <c r="M109" s="117"/>
      <c r="N109" s="117"/>
      <c r="O109" s="118"/>
      <c r="P109" s="117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26"/>
      <c r="AC109" s="140"/>
      <c r="AD109" s="141"/>
      <c r="AE109" s="141"/>
      <c r="AF109" s="141"/>
      <c r="AG109" s="141"/>
      <c r="AH109" s="142"/>
      <c r="AI109" s="143"/>
    </row>
    <row r="110" spans="1:35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44"/>
      <c r="AD110" s="144"/>
      <c r="AE110" s="144"/>
      <c r="AF110" s="144"/>
      <c r="AG110" s="144"/>
      <c r="AH110" s="144"/>
      <c r="AI110" s="118"/>
    </row>
    <row r="111" spans="1:35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</row>
    <row r="112" spans="1:35">
      <c r="A112" s="124"/>
      <c r="B112" s="124"/>
      <c r="C112" s="124"/>
      <c r="D112" s="124"/>
      <c r="E112" s="124"/>
      <c r="F112" s="124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</row>
    <row r="113" spans="1:35">
      <c r="A113" s="127" t="s">
        <v>183</v>
      </c>
      <c r="B113" s="128" t="s">
        <v>184</v>
      </c>
      <c r="C113" s="129" t="s">
        <v>185</v>
      </c>
      <c r="D113" s="129" t="s">
        <v>186</v>
      </c>
      <c r="E113" s="129" t="s">
        <v>187</v>
      </c>
      <c r="F113" s="130" t="s">
        <v>188</v>
      </c>
      <c r="G113" s="145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</row>
    <row r="114" spans="1:35">
      <c r="A114" s="146" t="s">
        <v>133</v>
      </c>
      <c r="B114" s="134" t="s">
        <v>180</v>
      </c>
      <c r="C114" s="138"/>
      <c r="D114" s="138"/>
      <c r="E114" s="138"/>
      <c r="F114" s="139"/>
      <c r="G114" s="145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</row>
    <row r="115" spans="1:35" ht="34.5">
      <c r="A115" s="133" t="s">
        <v>123</v>
      </c>
      <c r="B115" s="134" t="s">
        <v>5</v>
      </c>
      <c r="C115" s="134" t="s">
        <v>130</v>
      </c>
      <c r="D115" s="134" t="s">
        <v>131</v>
      </c>
      <c r="E115" s="134" t="s">
        <v>132</v>
      </c>
      <c r="F115" s="135" t="s">
        <v>6</v>
      </c>
      <c r="G115" s="145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  <c r="AI115" s="118"/>
    </row>
    <row r="116" spans="1:35">
      <c r="A116" s="137" t="s">
        <v>9</v>
      </c>
      <c r="B116" s="138">
        <v>0.20891567654524915</v>
      </c>
      <c r="C116" s="138">
        <v>0.24929707553706271</v>
      </c>
      <c r="D116" s="138">
        <v>1.7043605623877633</v>
      </c>
      <c r="E116" s="138">
        <v>0.34586911231927447</v>
      </c>
      <c r="F116" s="139">
        <v>0</v>
      </c>
      <c r="G116" s="145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  <c r="AF116" s="118"/>
      <c r="AG116" s="118"/>
      <c r="AH116" s="118"/>
      <c r="AI116" s="118"/>
    </row>
    <row r="117" spans="1:35">
      <c r="A117" s="137" t="s">
        <v>11</v>
      </c>
      <c r="B117" s="138">
        <v>0.20891567654524915</v>
      </c>
      <c r="C117" s="138">
        <v>0.33239610071608355</v>
      </c>
      <c r="D117" s="138">
        <v>3.6329790935107589</v>
      </c>
      <c r="E117" s="138">
        <v>0.40351396437248699</v>
      </c>
      <c r="F117" s="139">
        <v>0</v>
      </c>
      <c r="G117" s="145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18"/>
      <c r="AH117" s="118"/>
      <c r="AI117" s="118"/>
    </row>
    <row r="118" spans="1:35">
      <c r="A118" s="137" t="s">
        <v>12</v>
      </c>
      <c r="B118" s="138">
        <v>0.20891567654524915</v>
      </c>
      <c r="C118" s="138">
        <v>0.36563571078769197</v>
      </c>
      <c r="D118" s="138">
        <v>2.2874312810993667</v>
      </c>
      <c r="E118" s="138">
        <v>0.6340933725853366</v>
      </c>
      <c r="F118" s="139">
        <v>0</v>
      </c>
      <c r="G118" s="145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  <c r="AF118" s="118"/>
      <c r="AG118" s="118"/>
      <c r="AH118" s="118"/>
      <c r="AI118" s="118"/>
    </row>
    <row r="119" spans="1:35">
      <c r="A119" s="137" t="s">
        <v>13</v>
      </c>
      <c r="B119" s="138">
        <v>0.20891567654524915</v>
      </c>
      <c r="C119" s="138">
        <v>0.28253668560867107</v>
      </c>
      <c r="D119" s="138">
        <v>1.5249541873995776</v>
      </c>
      <c r="E119" s="138">
        <v>0.48037376711010349</v>
      </c>
      <c r="F119" s="139">
        <v>0</v>
      </c>
      <c r="G119" s="145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18"/>
      <c r="AH119" s="118"/>
      <c r="AI119" s="118"/>
    </row>
    <row r="120" spans="1:35">
      <c r="A120" s="137" t="s">
        <v>14</v>
      </c>
      <c r="B120" s="138">
        <v>0.20891567654524915</v>
      </c>
      <c r="C120" s="138">
        <v>0.16619805035804178</v>
      </c>
      <c r="D120" s="138">
        <v>1.1661414374232064</v>
      </c>
      <c r="E120" s="138">
        <v>7.6859802737616556E-2</v>
      </c>
      <c r="F120" s="139">
        <v>0</v>
      </c>
      <c r="G120" s="145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  <c r="AI120" s="118"/>
    </row>
    <row r="121" spans="1:35">
      <c r="A121" s="137" t="s">
        <v>15</v>
      </c>
      <c r="B121" s="138">
        <v>0.20891567654524915</v>
      </c>
      <c r="C121" s="138">
        <v>0.63155259136055886</v>
      </c>
      <c r="D121" s="138">
        <v>2.4668376560875522</v>
      </c>
      <c r="E121" s="138">
        <v>0.2305794082128497</v>
      </c>
      <c r="F121" s="139">
        <v>1.8084099999999999</v>
      </c>
      <c r="G121" s="145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8"/>
    </row>
    <row r="122" spans="1:35">
      <c r="A122" s="137" t="s">
        <v>16</v>
      </c>
      <c r="B122" s="138">
        <v>0.20891567654524915</v>
      </c>
      <c r="C122" s="138">
        <v>0.19943766042965017</v>
      </c>
      <c r="D122" s="138">
        <v>4.6197141559457799</v>
      </c>
      <c r="E122" s="138">
        <v>0.11528970410642485</v>
      </c>
      <c r="F122" s="139">
        <v>0</v>
      </c>
      <c r="G122" s="145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</row>
    <row r="123" spans="1:35">
      <c r="A123" s="137" t="s">
        <v>17</v>
      </c>
      <c r="B123" s="138">
        <v>0</v>
      </c>
      <c r="C123" s="138">
        <v>1.8816947351998998E-3</v>
      </c>
      <c r="D123" s="138">
        <v>0.68347675032148869</v>
      </c>
      <c r="E123" s="138">
        <v>1.0046454094180051E-2</v>
      </c>
      <c r="F123" s="139">
        <v>0</v>
      </c>
      <c r="G123" s="145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8"/>
      <c r="AG123" s="118"/>
      <c r="AH123" s="118"/>
      <c r="AI123" s="118"/>
    </row>
    <row r="124" spans="1:35">
      <c r="A124" s="137" t="s">
        <v>18</v>
      </c>
      <c r="B124" s="138">
        <v>0</v>
      </c>
      <c r="C124" s="138">
        <v>5.6450842055996995E-3</v>
      </c>
      <c r="D124" s="138">
        <v>0.14020035904030539</v>
      </c>
      <c r="E124" s="138">
        <v>0.13060390322434065</v>
      </c>
      <c r="F124" s="139">
        <v>0.56003998417777778</v>
      </c>
      <c r="G124" s="145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  <c r="AA124" s="118"/>
      <c r="AB124" s="118"/>
      <c r="AC124" s="118"/>
      <c r="AD124" s="118"/>
      <c r="AE124" s="118"/>
      <c r="AF124" s="118"/>
      <c r="AG124" s="118"/>
      <c r="AH124" s="118"/>
      <c r="AI124" s="118"/>
    </row>
    <row r="125" spans="1:35">
      <c r="A125" s="137" t="s">
        <v>19</v>
      </c>
      <c r="B125" s="138">
        <v>0</v>
      </c>
      <c r="C125" s="138">
        <v>9.4084736759994991E-4</v>
      </c>
      <c r="D125" s="138">
        <v>1.4370536801631302</v>
      </c>
      <c r="E125" s="138">
        <v>0</v>
      </c>
      <c r="F125" s="139">
        <v>0</v>
      </c>
      <c r="G125" s="145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18"/>
      <c r="AH125" s="118"/>
      <c r="AI125" s="118"/>
    </row>
    <row r="126" spans="1:35">
      <c r="A126" s="137" t="s">
        <v>20</v>
      </c>
      <c r="B126" s="138">
        <v>0</v>
      </c>
      <c r="C126" s="138">
        <v>9.4084736759995E-3</v>
      </c>
      <c r="D126" s="138">
        <v>0.24535062832053445</v>
      </c>
      <c r="E126" s="138">
        <v>5.0232270470900252E-2</v>
      </c>
      <c r="F126" s="139">
        <v>2.0242409066666668E-2</v>
      </c>
      <c r="G126" s="145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18"/>
      <c r="AH126" s="118"/>
      <c r="AI126" s="118"/>
    </row>
    <row r="127" spans="1:35">
      <c r="A127" s="137" t="s">
        <v>21</v>
      </c>
      <c r="B127" s="138">
        <v>1.919817123956046</v>
      </c>
      <c r="C127" s="138">
        <v>3.7633894703997996E-3</v>
      </c>
      <c r="D127" s="138">
        <v>3.5050089760076349E-2</v>
      </c>
      <c r="E127" s="138">
        <v>3.013936228254015E-2</v>
      </c>
      <c r="F127" s="139">
        <v>0.62003931052307693</v>
      </c>
      <c r="G127" s="145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  <c r="AI127" s="118"/>
    </row>
    <row r="128" spans="1:35">
      <c r="A128" s="137" t="s">
        <v>22</v>
      </c>
      <c r="B128" s="138">
        <v>0</v>
      </c>
      <c r="C128" s="138">
        <v>9.4084736759994991E-4</v>
      </c>
      <c r="D128" s="138">
        <v>3.5050089760076349E-2</v>
      </c>
      <c r="E128" s="138">
        <v>1.0046454094180051E-2</v>
      </c>
      <c r="F128" s="139">
        <v>0.77504913815384613</v>
      </c>
      <c r="G128" s="145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</row>
    <row r="129" spans="1:35">
      <c r="A129" s="137" t="s">
        <v>23</v>
      </c>
      <c r="B129" s="138">
        <v>3.6263212341391982</v>
      </c>
      <c r="C129" s="138">
        <v>1.8816947351999E-2</v>
      </c>
      <c r="D129" s="138">
        <v>0.50822630152110693</v>
      </c>
      <c r="E129" s="138">
        <v>0.14065035731852071</v>
      </c>
      <c r="F129" s="139">
        <v>5.4253439670769223</v>
      </c>
      <c r="G129" s="145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</row>
    <row r="130" spans="1:35">
      <c r="A130" s="137" t="s">
        <v>24</v>
      </c>
      <c r="B130" s="138">
        <v>0</v>
      </c>
      <c r="C130" s="138">
        <v>3.7633894703997996E-3</v>
      </c>
      <c r="D130" s="138">
        <v>0.10515026928022904</v>
      </c>
      <c r="E130" s="138">
        <v>4.0185816376720203E-2</v>
      </c>
      <c r="F130" s="139">
        <v>2.4801572420923077</v>
      </c>
      <c r="G130" s="145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</row>
    <row r="131" spans="1:35">
      <c r="A131" s="137" t="s">
        <v>25</v>
      </c>
      <c r="B131" s="138">
        <v>0.21331301377289399</v>
      </c>
      <c r="C131" s="138">
        <v>2.8225421027998497E-3</v>
      </c>
      <c r="D131" s="138">
        <v>8.7625224400190868E-2</v>
      </c>
      <c r="E131" s="138">
        <v>3.013936228254015E-2</v>
      </c>
      <c r="F131" s="139">
        <v>0.77504913815384613</v>
      </c>
      <c r="G131" s="145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</row>
    <row r="132" spans="1:35">
      <c r="A132" s="137" t="s">
        <v>26</v>
      </c>
      <c r="B132" s="138">
        <v>0.21331301377289399</v>
      </c>
      <c r="C132" s="138">
        <v>4.70423683799975E-3</v>
      </c>
      <c r="D132" s="138">
        <v>0.12267531416026722</v>
      </c>
      <c r="E132" s="138">
        <v>3.013936228254015E-2</v>
      </c>
      <c r="F132" s="139">
        <v>2.0242409066666668E-2</v>
      </c>
      <c r="G132" s="145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</row>
    <row r="133" spans="1:35">
      <c r="A133" s="137" t="s">
        <v>27</v>
      </c>
      <c r="B133" s="138">
        <v>0</v>
      </c>
      <c r="C133" s="138">
        <v>1.8816947351998998E-3</v>
      </c>
      <c r="D133" s="138">
        <v>5.2575134640114519E-2</v>
      </c>
      <c r="E133" s="138">
        <v>1.0046454094180051E-2</v>
      </c>
      <c r="F133" s="139">
        <v>6.7474696888888885E-3</v>
      </c>
      <c r="G133" s="145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</row>
    <row r="134" spans="1:35">
      <c r="A134" s="137" t="s">
        <v>28</v>
      </c>
      <c r="B134" s="138">
        <v>0.21331301377289399</v>
      </c>
      <c r="C134" s="138">
        <v>8.4676263083995479E-3</v>
      </c>
      <c r="D134" s="138">
        <v>0.24535062832053445</v>
      </c>
      <c r="E134" s="138">
        <v>9.0418086847620455E-2</v>
      </c>
      <c r="F134" s="139">
        <v>1.3636324838033997</v>
      </c>
      <c r="G134" s="145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</row>
    <row r="135" spans="1:35">
      <c r="A135" s="137" t="s">
        <v>29</v>
      </c>
      <c r="B135" s="138">
        <v>0.21331301377289399</v>
      </c>
      <c r="C135" s="138">
        <v>6.5859315731996489E-3</v>
      </c>
      <c r="D135" s="138">
        <v>0.19277549368041991</v>
      </c>
      <c r="E135" s="138">
        <v>7.0325178659260357E-2</v>
      </c>
      <c r="F135" s="139">
        <v>3.7878680105649996</v>
      </c>
      <c r="G135" s="145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  <c r="AF135" s="118"/>
      <c r="AG135" s="118"/>
      <c r="AH135" s="118"/>
      <c r="AI135" s="118"/>
    </row>
    <row r="136" spans="1:35">
      <c r="A136" s="137" t="s">
        <v>30</v>
      </c>
      <c r="B136" s="138">
        <v>0.42662602754578799</v>
      </c>
      <c r="C136" s="138">
        <v>2.2580336822398798E-2</v>
      </c>
      <c r="D136" s="138">
        <v>0.61337657080133612</v>
      </c>
      <c r="E136" s="138">
        <v>0.14065035731852071</v>
      </c>
      <c r="F136" s="139">
        <v>0.15151472042259997</v>
      </c>
      <c r="G136" s="145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  <c r="AF136" s="118"/>
      <c r="AG136" s="118"/>
      <c r="AH136" s="118"/>
      <c r="AI136" s="118"/>
    </row>
    <row r="137" spans="1:35">
      <c r="A137" s="137" t="s">
        <v>31</v>
      </c>
      <c r="B137" s="138">
        <v>0</v>
      </c>
      <c r="C137" s="138">
        <v>6.3977620996796589E-2</v>
      </c>
      <c r="D137" s="138">
        <v>1.7525044880038172</v>
      </c>
      <c r="E137" s="138">
        <v>0.47218334242646237</v>
      </c>
      <c r="F137" s="139">
        <v>0.52108610437207525</v>
      </c>
      <c r="G137" s="145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118"/>
      <c r="AC137" s="118"/>
      <c r="AD137" s="118"/>
      <c r="AE137" s="118"/>
      <c r="AF137" s="118"/>
      <c r="AG137" s="118"/>
      <c r="AH137" s="118"/>
      <c r="AI137" s="118"/>
    </row>
    <row r="138" spans="1:35">
      <c r="A138" s="137" t="s">
        <v>32</v>
      </c>
      <c r="B138" s="138">
        <v>0</v>
      </c>
      <c r="C138" s="138">
        <v>2.8225421027998497E-3</v>
      </c>
      <c r="D138" s="138">
        <v>8.7625224400190868E-2</v>
      </c>
      <c r="E138" s="138">
        <v>2.0092908188360101E-2</v>
      </c>
      <c r="F138" s="139">
        <v>6.9478147249610034</v>
      </c>
      <c r="G138" s="145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  <c r="AA138" s="118"/>
      <c r="AB138" s="118"/>
      <c r="AC138" s="118"/>
      <c r="AD138" s="118"/>
      <c r="AE138" s="118"/>
      <c r="AF138" s="118"/>
      <c r="AG138" s="118"/>
      <c r="AH138" s="118"/>
      <c r="AI138" s="118"/>
    </row>
    <row r="139" spans="1:35">
      <c r="A139" s="137" t="s">
        <v>33</v>
      </c>
      <c r="B139" s="138">
        <v>0</v>
      </c>
      <c r="C139" s="138">
        <v>0</v>
      </c>
      <c r="D139" s="138">
        <v>0</v>
      </c>
      <c r="E139" s="138">
        <v>0</v>
      </c>
      <c r="F139" s="139">
        <v>3.4739073624805017</v>
      </c>
      <c r="G139" s="145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  <c r="AI139" s="118"/>
    </row>
    <row r="140" spans="1:35">
      <c r="A140" s="137" t="s">
        <v>34</v>
      </c>
      <c r="B140" s="138">
        <v>0</v>
      </c>
      <c r="C140" s="138">
        <v>9.4084736759994991E-4</v>
      </c>
      <c r="D140" s="138">
        <v>3.5050089760076349E-2</v>
      </c>
      <c r="E140" s="138">
        <v>1.0046454094180051E-2</v>
      </c>
      <c r="F140" s="139">
        <v>0.1157969120826834</v>
      </c>
      <c r="G140" s="145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</row>
    <row r="141" spans="1:35">
      <c r="A141" s="137" t="s">
        <v>35</v>
      </c>
      <c r="B141" s="138">
        <v>0</v>
      </c>
      <c r="C141" s="138">
        <v>2.8225421027998497E-3</v>
      </c>
      <c r="D141" s="138">
        <v>7.0100179520152697E-2</v>
      </c>
      <c r="E141" s="138">
        <v>2.0092908188360101E-2</v>
      </c>
      <c r="F141" s="139">
        <v>2.6989878755555554E-2</v>
      </c>
      <c r="G141" s="145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</row>
    <row r="142" spans="1:35">
      <c r="A142" s="137" t="s">
        <v>36</v>
      </c>
      <c r="B142" s="138">
        <v>6.186077399413926</v>
      </c>
      <c r="C142" s="138">
        <v>1.5053557881599199E-2</v>
      </c>
      <c r="D142" s="138">
        <v>0.40307603224087801</v>
      </c>
      <c r="E142" s="138">
        <v>0.18083617369524091</v>
      </c>
      <c r="F142" s="139">
        <v>8.0969636266666672E-2</v>
      </c>
      <c r="G142" s="145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</row>
    <row r="143" spans="1:35">
      <c r="A143" s="137" t="s">
        <v>37</v>
      </c>
      <c r="B143" s="138">
        <v>19.198171239560459</v>
      </c>
      <c r="C143" s="138">
        <v>3.7633894703997996E-3</v>
      </c>
      <c r="D143" s="138">
        <v>0.10515026928022904</v>
      </c>
      <c r="E143" s="138">
        <v>0.59274079155662296</v>
      </c>
      <c r="F143" s="139">
        <v>2.5641230487804876</v>
      </c>
      <c r="G143" s="145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</row>
    <row r="144" spans="1:35">
      <c r="A144" s="137" t="s">
        <v>38</v>
      </c>
      <c r="B144" s="138">
        <v>0</v>
      </c>
      <c r="C144" s="138">
        <v>3.7633894703997996E-3</v>
      </c>
      <c r="D144" s="138">
        <v>8.7625224400190868E-2</v>
      </c>
      <c r="E144" s="138">
        <v>5.0232270470900252E-2</v>
      </c>
      <c r="F144" s="139">
        <v>0.43956395121951214</v>
      </c>
      <c r="G144" s="145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</row>
    <row r="145" spans="1:35">
      <c r="A145" s="137" t="s">
        <v>39</v>
      </c>
      <c r="B145" s="138">
        <v>0</v>
      </c>
      <c r="C145" s="138">
        <v>6.5859315731996489E-3</v>
      </c>
      <c r="D145" s="138">
        <v>0.17525044880038174</v>
      </c>
      <c r="E145" s="138">
        <v>4.0185816376720203E-2</v>
      </c>
      <c r="F145" s="139">
        <v>6.7474696888888885E-3</v>
      </c>
      <c r="G145" s="145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  <c r="AA145" s="118"/>
      <c r="AB145" s="118"/>
      <c r="AC145" s="118"/>
      <c r="AD145" s="118"/>
      <c r="AE145" s="118"/>
      <c r="AF145" s="118"/>
      <c r="AG145" s="118"/>
      <c r="AH145" s="118"/>
      <c r="AI145" s="118"/>
    </row>
    <row r="146" spans="1:35">
      <c r="A146" s="137" t="s">
        <v>40</v>
      </c>
      <c r="B146" s="138">
        <v>0</v>
      </c>
      <c r="C146" s="138">
        <v>1.8816947351998998E-3</v>
      </c>
      <c r="D146" s="138">
        <v>5.2575134640114519E-2</v>
      </c>
      <c r="E146" s="138">
        <v>3.013936228254015E-2</v>
      </c>
      <c r="F146" s="139">
        <v>6.7474696888888885E-3</v>
      </c>
      <c r="G146" s="145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8"/>
      <c r="AH146" s="118"/>
      <c r="AI146" s="118"/>
    </row>
    <row r="147" spans="1:35">
      <c r="A147" s="137" t="s">
        <v>41</v>
      </c>
      <c r="B147" s="138">
        <v>0</v>
      </c>
      <c r="C147" s="138">
        <v>2.8225421027998497E-3</v>
      </c>
      <c r="D147" s="138">
        <v>7.0100179520152697E-2</v>
      </c>
      <c r="E147" s="138">
        <v>1.0046454094180051E-2</v>
      </c>
      <c r="F147" s="139">
        <v>6.7474696888888885E-3</v>
      </c>
      <c r="G147" s="145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</row>
    <row r="148" spans="1:35">
      <c r="A148" s="137" t="s">
        <v>42</v>
      </c>
      <c r="B148" s="138">
        <v>0</v>
      </c>
      <c r="C148" s="138">
        <v>9.4084736759994991E-4</v>
      </c>
      <c r="D148" s="138">
        <v>3.5050089760076349E-2</v>
      </c>
      <c r="E148" s="138">
        <v>1.0046454094180051E-2</v>
      </c>
      <c r="F148" s="139">
        <v>0</v>
      </c>
      <c r="G148" s="145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</row>
    <row r="149" spans="1:35">
      <c r="A149" s="137" t="s">
        <v>43</v>
      </c>
      <c r="B149" s="138">
        <v>0</v>
      </c>
      <c r="C149" s="138">
        <v>6.5859315731996489E-3</v>
      </c>
      <c r="D149" s="138">
        <v>0.17525044880038174</v>
      </c>
      <c r="E149" s="138">
        <v>4.0185816376720203E-2</v>
      </c>
      <c r="F149" s="139">
        <v>6.7474696888888885E-3</v>
      </c>
      <c r="G149" s="145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</row>
    <row r="150" spans="1:35">
      <c r="A150" s="137" t="s">
        <v>44</v>
      </c>
      <c r="B150" s="138">
        <v>34.225817932223116</v>
      </c>
      <c r="C150" s="138">
        <v>1.5053557881599199E-2</v>
      </c>
      <c r="D150" s="138">
        <v>0.33297585272072527</v>
      </c>
      <c r="E150" s="138">
        <v>7.0325178659260357E-2</v>
      </c>
      <c r="F150" s="139">
        <v>104.08615873344152</v>
      </c>
      <c r="G150" s="145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  <c r="AF150" s="118"/>
      <c r="AG150" s="118"/>
      <c r="AH150" s="118"/>
      <c r="AI150" s="118"/>
    </row>
    <row r="151" spans="1:35">
      <c r="A151" s="137" t="s">
        <v>45</v>
      </c>
      <c r="B151" s="138">
        <v>1.0665650688644699</v>
      </c>
      <c r="C151" s="138">
        <v>9.4084736759994991E-4</v>
      </c>
      <c r="D151" s="138">
        <v>3.5050089760076349E-2</v>
      </c>
      <c r="E151" s="138">
        <v>1.0046454094180051E-2</v>
      </c>
      <c r="F151" s="139">
        <v>0</v>
      </c>
      <c r="G151" s="145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</row>
    <row r="152" spans="1:35">
      <c r="A152" s="137" t="s">
        <v>46</v>
      </c>
      <c r="B152" s="138">
        <v>0</v>
      </c>
      <c r="C152" s="138">
        <v>6.5859315731996489E-3</v>
      </c>
      <c r="D152" s="138">
        <v>0.19277549368041991</v>
      </c>
      <c r="E152" s="138">
        <v>4.0185816376720203E-2</v>
      </c>
      <c r="F152" s="139">
        <v>3.1983006325333334</v>
      </c>
      <c r="G152" s="145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</row>
    <row r="153" spans="1:35">
      <c r="A153" s="137" t="s">
        <v>47</v>
      </c>
      <c r="B153" s="138">
        <v>0</v>
      </c>
      <c r="C153" s="138">
        <v>0</v>
      </c>
      <c r="D153" s="138">
        <v>0</v>
      </c>
      <c r="E153" s="138">
        <v>0</v>
      </c>
      <c r="F153" s="139">
        <v>0</v>
      </c>
      <c r="G153" s="145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  <c r="AA153" s="118"/>
      <c r="AB153" s="118"/>
      <c r="AC153" s="118"/>
      <c r="AD153" s="118"/>
      <c r="AE153" s="118"/>
      <c r="AF153" s="118"/>
      <c r="AG153" s="118"/>
      <c r="AH153" s="118"/>
      <c r="AI153" s="118"/>
    </row>
    <row r="154" spans="1:35">
      <c r="A154" s="137" t="s">
        <v>48</v>
      </c>
      <c r="B154" s="138">
        <v>0</v>
      </c>
      <c r="C154" s="138">
        <v>0</v>
      </c>
      <c r="D154" s="138">
        <v>0</v>
      </c>
      <c r="E154" s="138">
        <v>0</v>
      </c>
      <c r="F154" s="139">
        <v>6.7474696888888885E-3</v>
      </c>
      <c r="G154" s="145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118"/>
      <c r="AC154" s="118"/>
      <c r="AD154" s="118"/>
      <c r="AE154" s="118"/>
      <c r="AF154" s="118"/>
      <c r="AG154" s="118"/>
      <c r="AH154" s="118"/>
      <c r="AI154" s="118"/>
    </row>
    <row r="155" spans="1:35">
      <c r="A155" s="137" t="s">
        <v>49</v>
      </c>
      <c r="B155" s="138">
        <v>0</v>
      </c>
      <c r="C155" s="138">
        <v>1.2231015778799349E-2</v>
      </c>
      <c r="D155" s="138">
        <v>0.33297585272072527</v>
      </c>
      <c r="E155" s="138">
        <v>7.0325178659260357E-2</v>
      </c>
      <c r="F155" s="139">
        <v>0</v>
      </c>
      <c r="G155" s="145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18"/>
      <c r="AB155" s="118"/>
      <c r="AC155" s="118"/>
      <c r="AD155" s="118"/>
      <c r="AE155" s="118"/>
      <c r="AF155" s="118"/>
      <c r="AG155" s="118"/>
      <c r="AH155" s="118"/>
      <c r="AI155" s="118"/>
    </row>
    <row r="156" spans="1:35">
      <c r="A156" s="137" t="s">
        <v>50</v>
      </c>
      <c r="B156" s="138">
        <v>0</v>
      </c>
      <c r="C156" s="138">
        <v>2.4462031557598699E-2</v>
      </c>
      <c r="D156" s="138">
        <v>0.66595170544145055</v>
      </c>
      <c r="E156" s="138">
        <v>0.14065035731852071</v>
      </c>
      <c r="F156" s="139">
        <v>0</v>
      </c>
      <c r="G156" s="145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  <c r="AA156" s="118"/>
      <c r="AB156" s="118"/>
      <c r="AC156" s="118"/>
      <c r="AD156" s="118"/>
      <c r="AE156" s="118"/>
      <c r="AF156" s="118"/>
      <c r="AG156" s="118"/>
      <c r="AH156" s="118"/>
      <c r="AI156" s="118"/>
    </row>
    <row r="157" spans="1:35">
      <c r="A157" s="137" t="s">
        <v>51</v>
      </c>
      <c r="B157" s="138">
        <v>0</v>
      </c>
      <c r="C157" s="138">
        <v>5.8332536791196897E-2</v>
      </c>
      <c r="D157" s="138">
        <v>1.9452799816842372</v>
      </c>
      <c r="E157" s="138">
        <v>0.67311242431006346</v>
      </c>
      <c r="F157" s="139">
        <v>0</v>
      </c>
      <c r="G157" s="145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  <c r="AF157" s="118"/>
      <c r="AG157" s="118"/>
      <c r="AH157" s="118"/>
      <c r="AI157" s="118"/>
    </row>
    <row r="158" spans="1:35">
      <c r="A158" s="137" t="s">
        <v>52</v>
      </c>
      <c r="B158" s="138">
        <v>0</v>
      </c>
      <c r="C158" s="138">
        <v>7.0563552569996246E-2</v>
      </c>
      <c r="D158" s="138">
        <v>1.9102298919241609</v>
      </c>
      <c r="E158" s="138">
        <v>0.86399505209948435</v>
      </c>
      <c r="F158" s="139">
        <v>0</v>
      </c>
      <c r="G158" s="145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  <c r="AF158" s="118"/>
      <c r="AG158" s="118"/>
      <c r="AH158" s="118"/>
      <c r="AI158" s="118"/>
    </row>
    <row r="159" spans="1:35">
      <c r="A159" s="137" t="s">
        <v>53</v>
      </c>
      <c r="B159" s="138">
        <v>0</v>
      </c>
      <c r="C159" s="138">
        <v>5.5509994688397048E-2</v>
      </c>
      <c r="D159" s="138">
        <v>2.9091574500863366</v>
      </c>
      <c r="E159" s="138">
        <v>0.47218334242646237</v>
      </c>
      <c r="F159" s="139">
        <v>0</v>
      </c>
      <c r="G159" s="145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  <c r="AA159" s="118"/>
      <c r="AB159" s="118"/>
      <c r="AC159" s="118"/>
      <c r="AD159" s="118"/>
      <c r="AE159" s="118"/>
      <c r="AF159" s="118"/>
      <c r="AG159" s="118"/>
      <c r="AH159" s="118"/>
      <c r="AI159" s="118"/>
    </row>
    <row r="160" spans="1:35">
      <c r="A160" s="137" t="s">
        <v>54</v>
      </c>
      <c r="B160" s="138">
        <v>0</v>
      </c>
      <c r="C160" s="138">
        <v>1.2115575937647368E-2</v>
      </c>
      <c r="D160" s="138">
        <v>0.10441481213591922</v>
      </c>
      <c r="E160" s="138">
        <v>7.2864562764528851E-2</v>
      </c>
      <c r="F160" s="139">
        <v>1.8285731864190804</v>
      </c>
      <c r="G160" s="145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</row>
    <row r="161" spans="1:35">
      <c r="A161" s="137" t="s">
        <v>55</v>
      </c>
      <c r="B161" s="138">
        <v>0</v>
      </c>
      <c r="C161" s="138">
        <v>2.3019594281530002E-2</v>
      </c>
      <c r="D161" s="138">
        <v>0.20137142340498707</v>
      </c>
      <c r="E161" s="138">
        <v>0.1457291255290577</v>
      </c>
      <c r="F161" s="139">
        <v>0</v>
      </c>
      <c r="G161" s="145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B161" s="118"/>
      <c r="AC161" s="118"/>
      <c r="AD161" s="118"/>
      <c r="AE161" s="118"/>
      <c r="AF161" s="118"/>
      <c r="AG161" s="118"/>
      <c r="AH161" s="118"/>
      <c r="AI161" s="118"/>
    </row>
    <row r="162" spans="1:35">
      <c r="A162" s="137" t="s">
        <v>56</v>
      </c>
      <c r="B162" s="138">
        <v>0</v>
      </c>
      <c r="C162" s="138">
        <v>3.634672781294211E-3</v>
      </c>
      <c r="D162" s="138">
        <v>2.9832803467405491E-2</v>
      </c>
      <c r="E162" s="138">
        <v>2.4288187588176285E-2</v>
      </c>
      <c r="F162" s="139">
        <v>0</v>
      </c>
      <c r="G162" s="145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</row>
    <row r="163" spans="1:35">
      <c r="A163" s="137" t="s">
        <v>57</v>
      </c>
      <c r="B163" s="138">
        <v>0</v>
      </c>
      <c r="C163" s="138">
        <v>9.6924607501178948E-3</v>
      </c>
      <c r="D163" s="138">
        <v>8.9498410402216469E-2</v>
      </c>
      <c r="E163" s="138">
        <v>7.2864562764528851E-2</v>
      </c>
      <c r="F163" s="139">
        <v>0</v>
      </c>
      <c r="G163" s="145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</row>
    <row r="164" spans="1:35">
      <c r="A164" s="137" t="s">
        <v>58</v>
      </c>
      <c r="B164" s="138">
        <v>0</v>
      </c>
      <c r="C164" s="138">
        <v>2.1808036687765261E-2</v>
      </c>
      <c r="D164" s="138">
        <v>0.1939132225381357</v>
      </c>
      <c r="E164" s="138">
        <v>0.13358503173496958</v>
      </c>
      <c r="F164" s="139">
        <v>0</v>
      </c>
      <c r="G164" s="145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</row>
    <row r="165" spans="1:35">
      <c r="A165" s="137" t="s">
        <v>59</v>
      </c>
      <c r="B165" s="138">
        <v>0</v>
      </c>
      <c r="C165" s="138">
        <v>1.090401834388263E-2</v>
      </c>
      <c r="D165" s="138">
        <v>8.9498410402216469E-2</v>
      </c>
      <c r="E165" s="138">
        <v>6.0720468970440707E-2</v>
      </c>
      <c r="F165" s="139">
        <v>0</v>
      </c>
      <c r="G165" s="145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</row>
    <row r="166" spans="1:35">
      <c r="A166" s="137" t="s">
        <v>60</v>
      </c>
      <c r="B166" s="138">
        <v>0</v>
      </c>
      <c r="C166" s="138">
        <v>7.269345562588422E-3</v>
      </c>
      <c r="D166" s="138">
        <v>6.7123807801662355E-2</v>
      </c>
      <c r="E166" s="138">
        <v>3.6432281382264425E-2</v>
      </c>
      <c r="F166" s="139">
        <v>0</v>
      </c>
      <c r="G166" s="145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</row>
    <row r="167" spans="1:35">
      <c r="A167" s="137" t="s">
        <v>61</v>
      </c>
      <c r="B167" s="138">
        <v>0</v>
      </c>
      <c r="C167" s="138">
        <v>1.2115575937647369E-3</v>
      </c>
      <c r="D167" s="138">
        <v>7.4582008668513727E-3</v>
      </c>
      <c r="E167" s="138">
        <v>1.2144093794088142E-2</v>
      </c>
      <c r="F167" s="139">
        <v>0</v>
      </c>
      <c r="G167" s="145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8"/>
      <c r="AD167" s="118"/>
      <c r="AE167" s="118"/>
      <c r="AF167" s="118"/>
      <c r="AG167" s="118"/>
      <c r="AH167" s="118"/>
      <c r="AI167" s="118"/>
    </row>
    <row r="168" spans="1:35">
      <c r="A168" s="137" t="s">
        <v>62</v>
      </c>
      <c r="B168" s="138">
        <v>0</v>
      </c>
      <c r="C168" s="138">
        <v>0</v>
      </c>
      <c r="D168" s="138">
        <v>0</v>
      </c>
      <c r="E168" s="138">
        <v>0</v>
      </c>
      <c r="F168" s="139">
        <v>0</v>
      </c>
      <c r="G168" s="145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8"/>
      <c r="AD168" s="118"/>
      <c r="AE168" s="118"/>
      <c r="AF168" s="118"/>
      <c r="AG168" s="118"/>
      <c r="AH168" s="118"/>
      <c r="AI168" s="118"/>
    </row>
    <row r="169" spans="1:35">
      <c r="A169" s="137" t="s">
        <v>63</v>
      </c>
      <c r="B169" s="138">
        <v>0</v>
      </c>
      <c r="C169" s="138">
        <v>1.5750248718941578E-2</v>
      </c>
      <c r="D169" s="138">
        <v>0</v>
      </c>
      <c r="E169" s="138">
        <v>1.2144093794088142E-2</v>
      </c>
      <c r="F169" s="139">
        <v>0</v>
      </c>
      <c r="G169" s="145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</row>
    <row r="170" spans="1:35">
      <c r="A170" s="137" t="s">
        <v>64</v>
      </c>
      <c r="B170" s="138">
        <v>0</v>
      </c>
      <c r="C170" s="138">
        <v>4.8462303750589474E-3</v>
      </c>
      <c r="D170" s="138">
        <v>4.4749205201108234E-2</v>
      </c>
      <c r="E170" s="138">
        <v>3.6432281382264425E-2</v>
      </c>
      <c r="F170" s="139">
        <v>0</v>
      </c>
      <c r="G170" s="145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</row>
    <row r="171" spans="1:35">
      <c r="A171" s="137" t="s">
        <v>65</v>
      </c>
      <c r="B171" s="138">
        <v>0</v>
      </c>
      <c r="C171" s="138">
        <v>0</v>
      </c>
      <c r="D171" s="138">
        <v>0</v>
      </c>
      <c r="E171" s="138">
        <v>1.2144093794088142E-2</v>
      </c>
      <c r="F171" s="139">
        <v>0</v>
      </c>
      <c r="G171" s="145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</row>
    <row r="172" spans="1:35">
      <c r="A172" s="137" t="s">
        <v>66</v>
      </c>
      <c r="B172" s="138">
        <v>0</v>
      </c>
      <c r="C172" s="138">
        <v>4.8462303750589474E-3</v>
      </c>
      <c r="D172" s="138">
        <v>3.7291004334256861E-2</v>
      </c>
      <c r="E172" s="138">
        <v>3.6432281382264425E-2</v>
      </c>
      <c r="F172" s="139">
        <v>0</v>
      </c>
      <c r="G172" s="145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</row>
    <row r="173" spans="1:35">
      <c r="A173" s="137" t="s">
        <v>67</v>
      </c>
      <c r="B173" s="138">
        <v>0</v>
      </c>
      <c r="C173" s="138">
        <v>3.634672781294211E-3</v>
      </c>
      <c r="D173" s="138">
        <v>2.9832803467405491E-2</v>
      </c>
      <c r="E173" s="138">
        <v>3.6432281382264425E-2</v>
      </c>
      <c r="F173" s="139">
        <v>0</v>
      </c>
      <c r="G173" s="145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</row>
    <row r="174" spans="1:35">
      <c r="A174" s="137" t="s">
        <v>68</v>
      </c>
      <c r="B174" s="138">
        <v>0</v>
      </c>
      <c r="C174" s="138">
        <v>3.634672781294211E-3</v>
      </c>
      <c r="D174" s="138">
        <v>3.7291004334256861E-2</v>
      </c>
      <c r="E174" s="138">
        <v>4.8576375176352569E-2</v>
      </c>
      <c r="F174" s="139">
        <v>2.1262478911849774E-2</v>
      </c>
      <c r="G174" s="145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</row>
    <row r="175" spans="1:35">
      <c r="A175" s="137" t="s">
        <v>69</v>
      </c>
      <c r="B175" s="138">
        <v>0</v>
      </c>
      <c r="C175" s="138">
        <v>78.442873376586078</v>
      </c>
      <c r="D175" s="138">
        <v>50.595827953754238</v>
      </c>
      <c r="E175" s="138">
        <v>2.2423758232696738</v>
      </c>
      <c r="F175" s="139">
        <v>4.0591611753504645E-3</v>
      </c>
      <c r="G175" s="145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</row>
    <row r="176" spans="1:35">
      <c r="A176" s="137" t="s">
        <v>70</v>
      </c>
      <c r="B176" s="138">
        <v>0</v>
      </c>
      <c r="C176" s="138">
        <v>6.47218427199555</v>
      </c>
      <c r="D176" s="138">
        <v>4.2740767906139423</v>
      </c>
      <c r="E176" s="138">
        <v>0.19026219106530565</v>
      </c>
      <c r="F176" s="139">
        <v>4.0591611753504645E-3</v>
      </c>
      <c r="G176" s="145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</row>
    <row r="177" spans="1:35">
      <c r="A177" s="137" t="s">
        <v>71</v>
      </c>
      <c r="B177" s="138">
        <v>0.08</v>
      </c>
      <c r="C177" s="138">
        <v>1.5533242252789319</v>
      </c>
      <c r="D177" s="138">
        <v>3.234436490194335</v>
      </c>
      <c r="E177" s="138">
        <v>0.19026219106530565</v>
      </c>
      <c r="F177" s="139">
        <v>4.0591611753504645E-3</v>
      </c>
      <c r="G177" s="145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</row>
    <row r="178" spans="1:35">
      <c r="A178" s="137" t="s">
        <v>72</v>
      </c>
      <c r="B178" s="138">
        <v>0</v>
      </c>
      <c r="C178" s="138">
        <v>20.193214928626116</v>
      </c>
      <c r="D178" s="138">
        <v>13.399808316519387</v>
      </c>
      <c r="E178" s="138">
        <v>16.756662970251565</v>
      </c>
      <c r="F178" s="139">
        <v>4.0591611753504645E-3</v>
      </c>
      <c r="G178" s="145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</row>
    <row r="179" spans="1:35">
      <c r="A179" s="137" t="s">
        <v>73</v>
      </c>
      <c r="B179" s="138">
        <v>0</v>
      </c>
      <c r="C179" s="138">
        <v>0</v>
      </c>
      <c r="D179" s="138">
        <v>0</v>
      </c>
      <c r="E179" s="138">
        <v>0</v>
      </c>
      <c r="F179" s="139">
        <v>4.0591611753504645E-3</v>
      </c>
      <c r="G179" s="145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</row>
    <row r="180" spans="1:35">
      <c r="A180" s="137" t="s">
        <v>74</v>
      </c>
      <c r="B180" s="138">
        <v>0</v>
      </c>
      <c r="C180" s="138">
        <v>4.142197934077152</v>
      </c>
      <c r="D180" s="138">
        <v>2.1947961897747272</v>
      </c>
      <c r="E180" s="138">
        <v>0.10872125203731751</v>
      </c>
      <c r="F180" s="139">
        <v>4.0591611753504645E-3</v>
      </c>
      <c r="G180" s="145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</row>
    <row r="181" spans="1:35">
      <c r="A181" s="137" t="s">
        <v>75</v>
      </c>
      <c r="B181" s="138">
        <v>0</v>
      </c>
      <c r="C181" s="138">
        <v>4.8462303750589474E-3</v>
      </c>
      <c r="D181" s="138">
        <v>4.4749205201108234E-2</v>
      </c>
      <c r="E181" s="138">
        <v>4.8576375176352569E-2</v>
      </c>
      <c r="F181" s="139">
        <v>0</v>
      </c>
      <c r="G181" s="145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8"/>
      <c r="AB181" s="118"/>
      <c r="AC181" s="118"/>
      <c r="AD181" s="118"/>
      <c r="AE181" s="118"/>
      <c r="AF181" s="118"/>
      <c r="AG181" s="118"/>
      <c r="AH181" s="118"/>
      <c r="AI181" s="118"/>
    </row>
    <row r="182" spans="1:35">
      <c r="A182" s="137" t="s">
        <v>76</v>
      </c>
      <c r="B182" s="138">
        <v>0.25595024652366993</v>
      </c>
      <c r="C182" s="138">
        <v>3.9981400594236313E-2</v>
      </c>
      <c r="D182" s="138">
        <v>0.35053544074201454</v>
      </c>
      <c r="E182" s="138">
        <v>0.2307377820876747</v>
      </c>
      <c r="F182" s="139">
        <v>0.47007277107550482</v>
      </c>
      <c r="G182" s="145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118"/>
      <c r="AC182" s="118"/>
      <c r="AD182" s="118"/>
      <c r="AE182" s="118"/>
      <c r="AF182" s="118"/>
      <c r="AG182" s="118"/>
      <c r="AH182" s="118"/>
      <c r="AI182" s="118"/>
    </row>
    <row r="183" spans="1:35">
      <c r="A183" s="137" t="s">
        <v>77</v>
      </c>
      <c r="B183" s="138">
        <v>0</v>
      </c>
      <c r="C183" s="138">
        <v>2.4231151875294737E-3</v>
      </c>
      <c r="D183" s="138">
        <v>2.2374602600554117E-2</v>
      </c>
      <c r="E183" s="138">
        <v>1.2144093794088142E-2</v>
      </c>
      <c r="F183" s="139">
        <v>0</v>
      </c>
      <c r="G183" s="145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118"/>
      <c r="AC183" s="118"/>
      <c r="AD183" s="118"/>
      <c r="AE183" s="118"/>
      <c r="AF183" s="118"/>
      <c r="AG183" s="118"/>
      <c r="AH183" s="118"/>
      <c r="AI183" s="118"/>
    </row>
    <row r="184" spans="1:35">
      <c r="A184" s="137" t="s">
        <v>78</v>
      </c>
      <c r="B184" s="138">
        <v>0</v>
      </c>
      <c r="C184" s="138">
        <v>2.4231151875294737E-3</v>
      </c>
      <c r="D184" s="138">
        <v>1.4916401733702745E-2</v>
      </c>
      <c r="E184" s="138">
        <v>1.2144093794088142E-2</v>
      </c>
      <c r="F184" s="139">
        <v>0</v>
      </c>
      <c r="G184" s="145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</row>
    <row r="185" spans="1:35">
      <c r="A185" s="137" t="s">
        <v>79</v>
      </c>
      <c r="B185" s="138">
        <v>0</v>
      </c>
      <c r="C185" s="138">
        <v>2.4231151875294737E-3</v>
      </c>
      <c r="D185" s="138">
        <v>2.2374602600554117E-2</v>
      </c>
      <c r="E185" s="138">
        <v>1.2144093794088142E-2</v>
      </c>
      <c r="F185" s="139">
        <v>0</v>
      </c>
      <c r="G185" s="145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8"/>
      <c r="AB185" s="118"/>
      <c r="AC185" s="118"/>
      <c r="AD185" s="118"/>
      <c r="AE185" s="118"/>
      <c r="AF185" s="118"/>
      <c r="AG185" s="118"/>
      <c r="AH185" s="118"/>
      <c r="AI185" s="118"/>
    </row>
    <row r="186" spans="1:35">
      <c r="A186" s="137" t="s">
        <v>80</v>
      </c>
      <c r="B186" s="138">
        <v>0</v>
      </c>
      <c r="C186" s="138">
        <v>0</v>
      </c>
      <c r="D186" s="138">
        <v>0</v>
      </c>
      <c r="E186" s="138">
        <v>0</v>
      </c>
      <c r="F186" s="139">
        <v>0</v>
      </c>
      <c r="G186" s="145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</row>
    <row r="187" spans="1:35">
      <c r="A187" s="137" t="s">
        <v>81</v>
      </c>
      <c r="B187" s="138">
        <v>0</v>
      </c>
      <c r="C187" s="138">
        <v>1.2115575937647369E-3</v>
      </c>
      <c r="D187" s="138">
        <v>7.4582008668513727E-3</v>
      </c>
      <c r="E187" s="138">
        <v>1.2144093794088142E-2</v>
      </c>
      <c r="F187" s="139">
        <v>0</v>
      </c>
      <c r="G187" s="145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8"/>
      <c r="AC187" s="118"/>
      <c r="AD187" s="118"/>
      <c r="AE187" s="118"/>
      <c r="AF187" s="118"/>
      <c r="AG187" s="118"/>
      <c r="AH187" s="118"/>
      <c r="AI187" s="118"/>
    </row>
    <row r="188" spans="1:35">
      <c r="A188" s="137" t="s">
        <v>82</v>
      </c>
      <c r="B188" s="138">
        <v>0</v>
      </c>
      <c r="C188" s="138">
        <v>0</v>
      </c>
      <c r="D188" s="138">
        <v>0</v>
      </c>
      <c r="E188" s="138">
        <v>0</v>
      </c>
      <c r="F188" s="139">
        <v>0</v>
      </c>
      <c r="G188" s="145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</row>
    <row r="189" spans="1:35">
      <c r="A189" s="137" t="s">
        <v>83</v>
      </c>
      <c r="B189" s="138">
        <v>0</v>
      </c>
      <c r="C189" s="138">
        <v>0</v>
      </c>
      <c r="D189" s="138">
        <v>0</v>
      </c>
      <c r="E189" s="138">
        <v>0</v>
      </c>
      <c r="F189" s="139">
        <v>0</v>
      </c>
      <c r="G189" s="145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8"/>
      <c r="AC189" s="118"/>
      <c r="AD189" s="118"/>
      <c r="AE189" s="118"/>
      <c r="AF189" s="118"/>
      <c r="AG189" s="118"/>
      <c r="AH189" s="118"/>
      <c r="AI189" s="118"/>
    </row>
    <row r="190" spans="1:35">
      <c r="A190" s="137" t="s">
        <v>84</v>
      </c>
      <c r="B190" s="138">
        <v>0</v>
      </c>
      <c r="C190" s="138">
        <v>0</v>
      </c>
      <c r="D190" s="138">
        <v>0</v>
      </c>
      <c r="E190" s="138">
        <v>0</v>
      </c>
      <c r="F190" s="139">
        <v>0</v>
      </c>
      <c r="G190" s="145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</row>
    <row r="191" spans="1:35">
      <c r="A191" s="137" t="s">
        <v>85</v>
      </c>
      <c r="B191" s="138">
        <v>0</v>
      </c>
      <c r="C191" s="138">
        <v>1.2115575937647369E-3</v>
      </c>
      <c r="D191" s="138">
        <v>1.4916401733702745E-2</v>
      </c>
      <c r="E191" s="138">
        <v>0</v>
      </c>
      <c r="F191" s="139">
        <v>0</v>
      </c>
      <c r="G191" s="145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  <c r="AA191" s="118"/>
      <c r="AB191" s="118"/>
      <c r="AC191" s="118"/>
      <c r="AD191" s="118"/>
      <c r="AE191" s="118"/>
      <c r="AF191" s="118"/>
      <c r="AG191" s="118"/>
      <c r="AH191" s="118"/>
      <c r="AI191" s="118"/>
    </row>
    <row r="192" spans="1:35">
      <c r="A192" s="137" t="s">
        <v>86</v>
      </c>
      <c r="B192" s="138">
        <v>0</v>
      </c>
      <c r="C192" s="138">
        <v>7.269345562588422E-3</v>
      </c>
      <c r="D192" s="138">
        <v>6.7123807801662355E-2</v>
      </c>
      <c r="E192" s="138">
        <v>3.6432281382264425E-2</v>
      </c>
      <c r="F192" s="139">
        <v>0</v>
      </c>
      <c r="G192" s="145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</row>
    <row r="193" spans="1:35">
      <c r="A193" s="137" t="s">
        <v>87</v>
      </c>
      <c r="B193" s="138">
        <v>0.27493811450878985</v>
      </c>
      <c r="C193" s="138">
        <v>0</v>
      </c>
      <c r="D193" s="138">
        <v>0</v>
      </c>
      <c r="E193" s="138">
        <v>0</v>
      </c>
      <c r="F193" s="139">
        <v>2.8272650000000001</v>
      </c>
      <c r="G193" s="145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  <c r="AA193" s="118"/>
      <c r="AB193" s="118"/>
      <c r="AC193" s="118"/>
      <c r="AD193" s="118"/>
      <c r="AE193" s="118"/>
      <c r="AF193" s="118"/>
      <c r="AG193" s="118"/>
      <c r="AH193" s="118"/>
      <c r="AI193" s="118"/>
    </row>
    <row r="194" spans="1:35">
      <c r="A194" s="137" t="s">
        <v>88</v>
      </c>
      <c r="B194" s="138">
        <v>0</v>
      </c>
      <c r="C194" s="138">
        <v>1.2115575937647369E-3</v>
      </c>
      <c r="D194" s="138">
        <v>7.4582008668513727E-3</v>
      </c>
      <c r="E194" s="138">
        <v>0</v>
      </c>
      <c r="F194" s="139">
        <v>0</v>
      </c>
      <c r="G194" s="145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118"/>
      <c r="AC194" s="118"/>
      <c r="AD194" s="118"/>
      <c r="AE194" s="118"/>
      <c r="AF194" s="118"/>
      <c r="AG194" s="118"/>
      <c r="AH194" s="118"/>
      <c r="AI194" s="118"/>
    </row>
    <row r="195" spans="1:35">
      <c r="A195" s="137" t="s">
        <v>89</v>
      </c>
      <c r="B195" s="138">
        <v>0</v>
      </c>
      <c r="C195" s="138">
        <v>9.6924607501178948E-3</v>
      </c>
      <c r="D195" s="138">
        <v>8.9498410402216469E-2</v>
      </c>
      <c r="E195" s="138">
        <v>4.8576375176352569E-2</v>
      </c>
      <c r="F195" s="139">
        <v>0</v>
      </c>
      <c r="G195" s="145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  <c r="AA195" s="118"/>
      <c r="AB195" s="118"/>
      <c r="AC195" s="118"/>
      <c r="AD195" s="118"/>
      <c r="AE195" s="118"/>
      <c r="AF195" s="118"/>
      <c r="AG195" s="118"/>
      <c r="AH195" s="118"/>
      <c r="AI195" s="118"/>
    </row>
    <row r="196" spans="1:35">
      <c r="A196" s="137" t="s">
        <v>90</v>
      </c>
      <c r="B196" s="138">
        <v>0.27493811450878985</v>
      </c>
      <c r="C196" s="138">
        <v>2.0179899999999999E-3</v>
      </c>
      <c r="D196" s="138">
        <v>0.63845647067558442</v>
      </c>
      <c r="E196" s="138">
        <v>3.8503259898316964</v>
      </c>
      <c r="F196" s="139">
        <v>2.8272650000000001</v>
      </c>
      <c r="G196" s="145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  <c r="AA196" s="118"/>
      <c r="AB196" s="118"/>
      <c r="AC196" s="118"/>
      <c r="AD196" s="118"/>
      <c r="AE196" s="118"/>
      <c r="AF196" s="118"/>
      <c r="AG196" s="118"/>
      <c r="AH196" s="118"/>
      <c r="AI196" s="118"/>
    </row>
    <row r="197" spans="1:35">
      <c r="A197" s="137" t="s">
        <v>91</v>
      </c>
      <c r="B197" s="138">
        <v>8.5316748841223311E-2</v>
      </c>
      <c r="C197" s="138">
        <v>1.2115575937647368E-2</v>
      </c>
      <c r="D197" s="138">
        <v>0.11187301300277058</v>
      </c>
      <c r="E197" s="138">
        <v>6.0720468970440707E-2</v>
      </c>
      <c r="F197" s="139">
        <v>1.9291900023394513</v>
      </c>
      <c r="G197" s="145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8"/>
      <c r="AD197" s="118"/>
      <c r="AE197" s="118"/>
      <c r="AF197" s="118"/>
      <c r="AG197" s="118"/>
      <c r="AH197" s="118"/>
      <c r="AI197" s="118"/>
    </row>
    <row r="198" spans="1:35">
      <c r="A198" s="137" t="s">
        <v>92</v>
      </c>
      <c r="B198" s="138">
        <v>0</v>
      </c>
      <c r="C198" s="138">
        <v>0</v>
      </c>
      <c r="D198" s="138">
        <v>7.4582008668513727E-3</v>
      </c>
      <c r="E198" s="138">
        <v>0</v>
      </c>
      <c r="F198" s="139">
        <v>0</v>
      </c>
      <c r="G198" s="145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/>
      <c r="AF198" s="118"/>
      <c r="AG198" s="118"/>
      <c r="AH198" s="118"/>
      <c r="AI198" s="118"/>
    </row>
    <row r="199" spans="1:35">
      <c r="A199" s="137" t="s">
        <v>93</v>
      </c>
      <c r="B199" s="138">
        <v>0</v>
      </c>
      <c r="C199" s="138">
        <v>3.634672781294211E-3</v>
      </c>
      <c r="D199" s="138">
        <v>2.9832803467405491E-2</v>
      </c>
      <c r="E199" s="138">
        <v>1.2144093794088142E-2</v>
      </c>
      <c r="F199" s="139">
        <v>0</v>
      </c>
      <c r="G199" s="145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  <c r="Z199" s="118"/>
      <c r="AA199" s="118"/>
      <c r="AB199" s="118"/>
      <c r="AC199" s="118"/>
      <c r="AD199" s="118"/>
      <c r="AE199" s="118"/>
      <c r="AF199" s="118"/>
      <c r="AG199" s="118"/>
      <c r="AH199" s="118"/>
      <c r="AI199" s="118"/>
    </row>
    <row r="200" spans="1:35">
      <c r="A200" s="137" t="s">
        <v>94</v>
      </c>
      <c r="B200" s="138">
        <v>0</v>
      </c>
      <c r="C200" s="138">
        <v>0</v>
      </c>
      <c r="D200" s="138">
        <v>0</v>
      </c>
      <c r="E200" s="138">
        <v>0</v>
      </c>
      <c r="F200" s="139">
        <v>0</v>
      </c>
      <c r="G200" s="145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118"/>
      <c r="AB200" s="118"/>
      <c r="AC200" s="118"/>
      <c r="AD200" s="118"/>
      <c r="AE200" s="118"/>
      <c r="AF200" s="118"/>
      <c r="AG200" s="118"/>
      <c r="AH200" s="118"/>
      <c r="AI200" s="118"/>
    </row>
    <row r="201" spans="1:35">
      <c r="A201" s="137" t="s">
        <v>95</v>
      </c>
      <c r="B201" s="138">
        <v>0</v>
      </c>
      <c r="C201" s="138">
        <v>7.269345562588422E-3</v>
      </c>
      <c r="D201" s="138">
        <v>6.7123807801662355E-2</v>
      </c>
      <c r="E201" s="138">
        <v>3.6432281382264425E-2</v>
      </c>
      <c r="F201" s="139">
        <v>0</v>
      </c>
      <c r="G201" s="145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118"/>
      <c r="AB201" s="118"/>
      <c r="AC201" s="118"/>
      <c r="AD201" s="118"/>
      <c r="AE201" s="118"/>
      <c r="AF201" s="118"/>
      <c r="AG201" s="118"/>
      <c r="AH201" s="118"/>
      <c r="AI201" s="118"/>
    </row>
    <row r="202" spans="1:35">
      <c r="A202" s="137" t="s">
        <v>96</v>
      </c>
      <c r="B202" s="138">
        <v>0</v>
      </c>
      <c r="C202" s="138">
        <v>2.4231151875294737E-3</v>
      </c>
      <c r="D202" s="138">
        <v>7.4582008668513727E-3</v>
      </c>
      <c r="E202" s="138">
        <v>4.8576375176352569E-2</v>
      </c>
      <c r="F202" s="139">
        <v>0</v>
      </c>
      <c r="G202" s="145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118"/>
      <c r="AB202" s="118"/>
      <c r="AC202" s="118"/>
      <c r="AD202" s="118"/>
      <c r="AE202" s="118"/>
      <c r="AF202" s="118"/>
      <c r="AG202" s="118"/>
      <c r="AH202" s="118"/>
      <c r="AI202" s="118"/>
    </row>
    <row r="203" spans="1:35">
      <c r="A203" s="137" t="s">
        <v>97</v>
      </c>
      <c r="B203" s="138">
        <v>0</v>
      </c>
      <c r="C203" s="138">
        <v>1.2115575937647369E-3</v>
      </c>
      <c r="D203" s="138">
        <v>7.4582008668513727E-3</v>
      </c>
      <c r="E203" s="138">
        <v>0</v>
      </c>
      <c r="F203" s="139">
        <v>0</v>
      </c>
      <c r="G203" s="145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118"/>
      <c r="AB203" s="118"/>
      <c r="AC203" s="118"/>
      <c r="AD203" s="118"/>
      <c r="AE203" s="118"/>
      <c r="AF203" s="118"/>
      <c r="AG203" s="118"/>
      <c r="AH203" s="118"/>
      <c r="AI203" s="118"/>
    </row>
    <row r="204" spans="1:35">
      <c r="A204" s="137" t="s">
        <v>98</v>
      </c>
      <c r="B204" s="138">
        <v>0</v>
      </c>
      <c r="C204" s="138">
        <v>1.6961806312706315E-2</v>
      </c>
      <c r="D204" s="138">
        <v>0.15662221820387881</v>
      </c>
      <c r="E204" s="138">
        <v>8.5008656558616988E-2</v>
      </c>
      <c r="F204" s="139">
        <v>0</v>
      </c>
      <c r="G204" s="145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18"/>
    </row>
    <row r="205" spans="1:35">
      <c r="A205" s="137" t="s">
        <v>99</v>
      </c>
      <c r="B205" s="138">
        <v>0</v>
      </c>
      <c r="C205" s="138">
        <v>0</v>
      </c>
      <c r="D205" s="138">
        <v>0</v>
      </c>
      <c r="E205" s="138">
        <v>0</v>
      </c>
      <c r="F205" s="139">
        <v>0</v>
      </c>
      <c r="G205" s="145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118"/>
      <c r="AB205" s="118"/>
      <c r="AC205" s="118"/>
      <c r="AD205" s="118"/>
      <c r="AE205" s="118"/>
      <c r="AF205" s="118"/>
      <c r="AG205" s="118"/>
      <c r="AH205" s="118"/>
      <c r="AI205" s="118"/>
    </row>
    <row r="206" spans="1:35">
      <c r="A206" s="137" t="s">
        <v>100</v>
      </c>
      <c r="B206" s="138">
        <v>0</v>
      </c>
      <c r="C206" s="138">
        <v>8.4809031563531576E-3</v>
      </c>
      <c r="D206" s="138">
        <v>7.4582008668513722E-2</v>
      </c>
      <c r="E206" s="138">
        <v>3.6432281382264425E-2</v>
      </c>
      <c r="F206" s="139">
        <v>0</v>
      </c>
      <c r="G206" s="145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  <c r="AA206" s="118"/>
      <c r="AB206" s="118"/>
      <c r="AC206" s="118"/>
      <c r="AD206" s="118"/>
      <c r="AE206" s="118"/>
      <c r="AF206" s="118"/>
      <c r="AG206" s="118"/>
      <c r="AH206" s="118"/>
      <c r="AI206" s="118"/>
    </row>
    <row r="207" spans="1:35">
      <c r="A207" s="137" t="s">
        <v>101</v>
      </c>
      <c r="B207" s="138">
        <v>0</v>
      </c>
      <c r="C207" s="138">
        <v>1.4538691125176844E-2</v>
      </c>
      <c r="D207" s="138">
        <v>0.13424761560332471</v>
      </c>
      <c r="E207" s="138">
        <v>7.2864562764528851E-2</v>
      </c>
      <c r="F207" s="139">
        <v>0.45021054131175103</v>
      </c>
      <c r="G207" s="145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  <c r="AA207" s="118"/>
      <c r="AB207" s="118"/>
      <c r="AC207" s="118"/>
      <c r="AD207" s="118"/>
      <c r="AE207" s="118"/>
      <c r="AF207" s="118"/>
      <c r="AG207" s="118"/>
      <c r="AH207" s="118"/>
      <c r="AI207" s="118"/>
    </row>
    <row r="208" spans="1:35">
      <c r="A208" s="137" t="s">
        <v>102</v>
      </c>
      <c r="B208" s="138">
        <v>0</v>
      </c>
      <c r="C208" s="138">
        <v>1.2115575937647368E-2</v>
      </c>
      <c r="D208" s="138">
        <v>0.10441481213591922</v>
      </c>
      <c r="E208" s="138">
        <v>6.0720468970440707E-2</v>
      </c>
      <c r="F208" s="139">
        <v>0</v>
      </c>
      <c r="G208" s="145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  <c r="AA208" s="118"/>
      <c r="AB208" s="118"/>
      <c r="AC208" s="118"/>
      <c r="AD208" s="118"/>
      <c r="AE208" s="118"/>
      <c r="AF208" s="118"/>
      <c r="AG208" s="118"/>
      <c r="AH208" s="118"/>
      <c r="AI208" s="118"/>
    </row>
    <row r="209" spans="1:35">
      <c r="A209" s="137" t="s">
        <v>103</v>
      </c>
      <c r="B209" s="138">
        <v>0</v>
      </c>
      <c r="C209" s="138">
        <v>0</v>
      </c>
      <c r="D209" s="138">
        <v>7.4582008668513727E-3</v>
      </c>
      <c r="E209" s="138">
        <v>0</v>
      </c>
      <c r="F209" s="139">
        <v>0</v>
      </c>
      <c r="G209" s="145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118"/>
      <c r="V209" s="118"/>
      <c r="W209" s="118"/>
      <c r="X209" s="118"/>
      <c r="Y209" s="118"/>
      <c r="Z209" s="118"/>
      <c r="AA209" s="118"/>
      <c r="AB209" s="118"/>
      <c r="AC209" s="118"/>
      <c r="AD209" s="118"/>
      <c r="AE209" s="118"/>
      <c r="AF209" s="118"/>
      <c r="AG209" s="118"/>
      <c r="AH209" s="118"/>
      <c r="AI209" s="118"/>
    </row>
    <row r="210" spans="1:35">
      <c r="A210" s="137" t="s">
        <v>104</v>
      </c>
      <c r="B210" s="138">
        <v>0.34126699536489324</v>
      </c>
      <c r="C210" s="138">
        <v>6.0577879688236838E-3</v>
      </c>
      <c r="D210" s="138">
        <v>5.2207406067959608E-2</v>
      </c>
      <c r="E210" s="138">
        <v>2.4288187588176285E-2</v>
      </c>
      <c r="F210" s="139">
        <v>0.14839923094918853</v>
      </c>
      <c r="G210" s="145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  <c r="AA210" s="118"/>
      <c r="AB210" s="118"/>
      <c r="AC210" s="118"/>
      <c r="AD210" s="118"/>
      <c r="AE210" s="118"/>
      <c r="AF210" s="118"/>
      <c r="AG210" s="118"/>
      <c r="AH210" s="118"/>
      <c r="AI210" s="118"/>
    </row>
    <row r="211" spans="1:35">
      <c r="A211" s="137" t="s">
        <v>105</v>
      </c>
      <c r="B211" s="138">
        <v>0.34126699536489324</v>
      </c>
      <c r="C211" s="138">
        <v>3.634672781294211E-3</v>
      </c>
      <c r="D211" s="138">
        <v>3.7291004334256861E-2</v>
      </c>
      <c r="E211" s="138">
        <v>2.4288187588176285E-2</v>
      </c>
      <c r="F211" s="139">
        <v>0</v>
      </c>
      <c r="G211" s="145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  <c r="AA211" s="118"/>
      <c r="AB211" s="118"/>
      <c r="AC211" s="118"/>
      <c r="AD211" s="118"/>
      <c r="AE211" s="118"/>
      <c r="AF211" s="118"/>
      <c r="AG211" s="118"/>
      <c r="AH211" s="118"/>
      <c r="AI211" s="118"/>
    </row>
    <row r="212" spans="1:35">
      <c r="A212" s="137" t="s">
        <v>106</v>
      </c>
      <c r="B212" s="138">
        <v>0</v>
      </c>
      <c r="C212" s="138">
        <v>3.634672781294211E-3</v>
      </c>
      <c r="D212" s="138">
        <v>3.7291004334256861E-2</v>
      </c>
      <c r="E212" s="138">
        <v>2.4288187588176285E-2</v>
      </c>
      <c r="F212" s="139">
        <v>0</v>
      </c>
      <c r="G212" s="145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118"/>
      <c r="V212" s="118"/>
      <c r="W212" s="118"/>
      <c r="X212" s="118"/>
      <c r="Y212" s="118"/>
      <c r="Z212" s="118"/>
      <c r="AA212" s="118"/>
      <c r="AB212" s="118"/>
      <c r="AC212" s="118"/>
      <c r="AD212" s="118"/>
      <c r="AE212" s="118"/>
      <c r="AF212" s="118"/>
      <c r="AG212" s="118"/>
      <c r="AH212" s="118"/>
      <c r="AI212" s="118"/>
    </row>
    <row r="213" spans="1:35">
      <c r="A213" s="137" t="s">
        <v>107</v>
      </c>
      <c r="B213" s="138">
        <v>1.1091177349359032</v>
      </c>
      <c r="C213" s="138">
        <v>6.0577879688236838E-3</v>
      </c>
      <c r="D213" s="138">
        <v>5.2207406067959608E-2</v>
      </c>
      <c r="E213" s="138">
        <v>8.5008656558616988E-2</v>
      </c>
      <c r="F213" s="139">
        <v>1.0320414585246434</v>
      </c>
      <c r="G213" s="145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  <c r="AA213" s="118"/>
      <c r="AB213" s="118"/>
      <c r="AC213" s="118"/>
      <c r="AD213" s="118"/>
      <c r="AE213" s="118"/>
      <c r="AF213" s="118"/>
      <c r="AG213" s="118"/>
      <c r="AH213" s="118"/>
      <c r="AI213" s="118"/>
    </row>
    <row r="214" spans="1:35">
      <c r="A214" s="137" t="s">
        <v>108</v>
      </c>
      <c r="B214" s="138">
        <v>0</v>
      </c>
      <c r="C214" s="138">
        <v>1.2115575937647368E-2</v>
      </c>
      <c r="D214" s="138">
        <v>0.11187301300277058</v>
      </c>
      <c r="E214" s="138">
        <v>0.13358503173496958</v>
      </c>
      <c r="F214" s="139">
        <v>0</v>
      </c>
      <c r="G214" s="145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  <c r="AA214" s="118"/>
      <c r="AB214" s="118"/>
      <c r="AC214" s="118"/>
      <c r="AD214" s="118"/>
      <c r="AE214" s="118"/>
      <c r="AF214" s="118"/>
      <c r="AG214" s="118"/>
      <c r="AH214" s="118"/>
      <c r="AI214" s="118"/>
    </row>
    <row r="215" spans="1:35">
      <c r="A215" s="137" t="s">
        <v>109</v>
      </c>
      <c r="B215" s="138">
        <v>0</v>
      </c>
      <c r="C215" s="138">
        <v>1.090401834388263E-2</v>
      </c>
      <c r="D215" s="138">
        <v>9.6956611269067849E-2</v>
      </c>
      <c r="E215" s="138">
        <v>0.12144093794088141</v>
      </c>
      <c r="F215" s="139">
        <v>0.68802763901642905</v>
      </c>
      <c r="G215" s="145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</row>
    <row r="216" spans="1:35">
      <c r="A216" s="137" t="s">
        <v>110</v>
      </c>
      <c r="B216" s="138">
        <v>0</v>
      </c>
      <c r="C216" s="138">
        <v>0</v>
      </c>
      <c r="D216" s="138">
        <v>0</v>
      </c>
      <c r="E216" s="138">
        <v>0</v>
      </c>
      <c r="F216" s="139">
        <v>0</v>
      </c>
      <c r="G216" s="145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  <c r="AA216" s="118"/>
      <c r="AB216" s="118"/>
      <c r="AC216" s="118"/>
      <c r="AD216" s="118"/>
      <c r="AE216" s="118"/>
      <c r="AF216" s="118"/>
      <c r="AG216" s="118"/>
      <c r="AH216" s="118"/>
      <c r="AI216" s="118"/>
    </row>
    <row r="217" spans="1:35">
      <c r="A217" s="137" t="s">
        <v>111</v>
      </c>
      <c r="B217" s="138">
        <v>0</v>
      </c>
      <c r="C217" s="138">
        <v>3.0288939844118422E-2</v>
      </c>
      <c r="D217" s="138">
        <v>0.26849523120664942</v>
      </c>
      <c r="E217" s="138">
        <v>0.18216140691132213</v>
      </c>
      <c r="F217" s="139">
        <v>0</v>
      </c>
      <c r="G217" s="145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  <c r="R217" s="118"/>
      <c r="S217" s="118"/>
      <c r="T217" s="118"/>
      <c r="U217" s="118"/>
      <c r="V217" s="118"/>
      <c r="W217" s="118"/>
      <c r="X217" s="118"/>
      <c r="Y217" s="118"/>
      <c r="Z217" s="118"/>
      <c r="AA217" s="118"/>
      <c r="AB217" s="118"/>
      <c r="AC217" s="118"/>
      <c r="AD217" s="118"/>
      <c r="AE217" s="118"/>
      <c r="AF217" s="118"/>
      <c r="AG217" s="118"/>
      <c r="AH217" s="118"/>
      <c r="AI217" s="118"/>
    </row>
    <row r="218" spans="1:35">
      <c r="A218" s="137" t="s">
        <v>112</v>
      </c>
      <c r="B218" s="138">
        <v>0</v>
      </c>
      <c r="C218" s="138">
        <v>0</v>
      </c>
      <c r="D218" s="138">
        <v>0</v>
      </c>
      <c r="E218" s="138">
        <v>0</v>
      </c>
      <c r="F218" s="139">
        <v>0</v>
      </c>
      <c r="G218" s="145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/>
      <c r="AF218" s="118"/>
      <c r="AG218" s="118"/>
      <c r="AH218" s="118"/>
      <c r="AI218" s="118"/>
    </row>
    <row r="219" spans="1:35">
      <c r="A219" s="137" t="s">
        <v>113</v>
      </c>
      <c r="B219" s="138">
        <v>0</v>
      </c>
      <c r="C219" s="138">
        <v>2.4231151875294735E-2</v>
      </c>
      <c r="D219" s="138">
        <v>0.2162878251386898</v>
      </c>
      <c r="E219" s="138">
        <v>0.1457291255290577</v>
      </c>
      <c r="F219" s="139">
        <v>0</v>
      </c>
      <c r="G219" s="145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8"/>
      <c r="U219" s="118"/>
      <c r="V219" s="118"/>
      <c r="W219" s="118"/>
      <c r="X219" s="118"/>
      <c r="Y219" s="118"/>
      <c r="Z219" s="118"/>
      <c r="AA219" s="118"/>
      <c r="AB219" s="118"/>
      <c r="AC219" s="118"/>
      <c r="AD219" s="118"/>
      <c r="AE219" s="118"/>
      <c r="AF219" s="118"/>
      <c r="AG219" s="118"/>
      <c r="AH219" s="118"/>
      <c r="AI219" s="118"/>
    </row>
    <row r="220" spans="1:35">
      <c r="A220" s="137" t="s">
        <v>114</v>
      </c>
      <c r="B220" s="138">
        <v>0</v>
      </c>
      <c r="C220" s="138">
        <v>4.8462303750589474E-3</v>
      </c>
      <c r="D220" s="138">
        <v>4.4749205201108234E-2</v>
      </c>
      <c r="E220" s="138">
        <v>2.4288187588176285E-2</v>
      </c>
      <c r="F220" s="139">
        <v>0</v>
      </c>
      <c r="G220" s="145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8"/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/>
      <c r="AF220" s="118"/>
      <c r="AG220" s="118"/>
      <c r="AH220" s="118"/>
      <c r="AI220" s="118"/>
    </row>
    <row r="221" spans="1:35">
      <c r="A221" s="137" t="s">
        <v>115</v>
      </c>
      <c r="B221" s="138">
        <v>0</v>
      </c>
      <c r="C221" s="138">
        <v>1.2115575937647369E-3</v>
      </c>
      <c r="D221" s="138">
        <v>1.4916401733702745E-2</v>
      </c>
      <c r="E221" s="138">
        <v>1.2144093794088142E-2</v>
      </c>
      <c r="F221" s="139">
        <v>0</v>
      </c>
      <c r="G221" s="145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  <c r="AA221" s="118"/>
      <c r="AB221" s="118"/>
      <c r="AC221" s="118"/>
      <c r="AD221" s="118"/>
      <c r="AE221" s="118"/>
      <c r="AF221" s="118"/>
      <c r="AG221" s="118"/>
      <c r="AH221" s="118"/>
      <c r="AI221" s="118"/>
    </row>
    <row r="222" spans="1:35">
      <c r="A222" s="147" t="s">
        <v>7</v>
      </c>
      <c r="B222" s="148">
        <f>SUM(B116:B221)</f>
        <v>71.727852766659453</v>
      </c>
      <c r="C222" s="148">
        <f>SUM(C116:C221)</f>
        <v>113.85750435999996</v>
      </c>
      <c r="D222" s="148">
        <f>SUM(D116:D221)</f>
        <v>110.83199582031371</v>
      </c>
      <c r="E222" s="148">
        <f t="shared" ref="E222:F222" si="9">SUM(E116:E221)</f>
        <v>32.570275626358431</v>
      </c>
      <c r="F222" s="149">
        <f t="shared" si="9"/>
        <v>151.52944689172881</v>
      </c>
      <c r="G222" s="145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  <c r="AA222" s="118"/>
      <c r="AB222" s="118"/>
      <c r="AC222" s="118"/>
      <c r="AD222" s="118"/>
      <c r="AE222" s="118"/>
      <c r="AF222" s="118"/>
      <c r="AG222" s="118"/>
      <c r="AH222" s="118"/>
      <c r="AI222" s="118"/>
    </row>
    <row r="223" spans="1:35">
      <c r="A223" s="144"/>
      <c r="B223" s="144"/>
      <c r="C223" s="144"/>
      <c r="D223" s="144"/>
      <c r="E223" s="144"/>
      <c r="F223" s="144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118"/>
      <c r="V223" s="118"/>
      <c r="W223" s="118"/>
      <c r="X223" s="118"/>
      <c r="Y223" s="118"/>
      <c r="Z223" s="118"/>
      <c r="AA223" s="118"/>
      <c r="AB223" s="118"/>
      <c r="AC223" s="118"/>
      <c r="AD223" s="118"/>
      <c r="AE223" s="118"/>
      <c r="AF223" s="118"/>
      <c r="AG223" s="118"/>
      <c r="AH223" s="118"/>
      <c r="AI223" s="118"/>
    </row>
    <row r="224" spans="1:35">
      <c r="A224" s="118"/>
      <c r="B224" s="118"/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118"/>
      <c r="V224" s="118"/>
      <c r="W224" s="118"/>
      <c r="X224" s="118"/>
      <c r="Y224" s="118"/>
      <c r="Z224" s="118"/>
      <c r="AA224" s="118"/>
      <c r="AB224" s="118"/>
      <c r="AC224" s="118"/>
      <c r="AD224" s="118"/>
      <c r="AE224" s="118"/>
      <c r="AF224" s="118"/>
      <c r="AG224" s="118"/>
      <c r="AH224" s="118"/>
      <c r="AI224" s="118"/>
    </row>
    <row r="225" spans="1:35">
      <c r="A225" s="118"/>
      <c r="B225" s="118"/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  <c r="AA225" s="118"/>
      <c r="AB225" s="118"/>
      <c r="AC225" s="118"/>
      <c r="AD225" s="118"/>
      <c r="AE225" s="118"/>
      <c r="AF225" s="118"/>
      <c r="AG225" s="118"/>
      <c r="AH225" s="118"/>
      <c r="AI225" s="118"/>
    </row>
    <row r="226" spans="1:35">
      <c r="A226" s="118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18"/>
      <c r="AD226" s="118"/>
      <c r="AE226" s="118"/>
      <c r="AF226" s="118"/>
      <c r="AG226" s="118"/>
      <c r="AH226" s="118"/>
      <c r="AI226" s="118"/>
    </row>
    <row r="227" spans="1:35">
      <c r="A227" s="118"/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8"/>
      <c r="AF227" s="118"/>
      <c r="AG227" s="118"/>
      <c r="AH227" s="118"/>
      <c r="AI227" s="118"/>
    </row>
    <row r="228" spans="1:35">
      <c r="A228" s="118"/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8"/>
      <c r="AD228" s="118"/>
      <c r="AE228" s="118"/>
      <c r="AF228" s="118"/>
      <c r="AG228" s="118"/>
      <c r="AH228" s="118"/>
      <c r="AI228" s="118"/>
    </row>
    <row r="229" spans="1:35">
      <c r="A229" s="118"/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  <c r="AA229" s="118"/>
      <c r="AB229" s="118"/>
      <c r="AC229" s="118"/>
      <c r="AD229" s="118"/>
      <c r="AE229" s="118"/>
      <c r="AF229" s="118"/>
      <c r="AG229" s="118"/>
      <c r="AH229" s="118"/>
      <c r="AI229" s="118"/>
    </row>
    <row r="230" spans="1:35">
      <c r="A230" s="118"/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  <c r="R230" s="118"/>
      <c r="S230" s="118"/>
      <c r="T230" s="118"/>
      <c r="U230" s="118"/>
      <c r="V230" s="118"/>
      <c r="W230" s="118"/>
      <c r="X230" s="118"/>
      <c r="Y230" s="118"/>
      <c r="Z230" s="118"/>
      <c r="AA230" s="118"/>
      <c r="AB230" s="118"/>
      <c r="AC230" s="118"/>
      <c r="AD230" s="118"/>
      <c r="AE230" s="118"/>
      <c r="AF230" s="118"/>
      <c r="AG230" s="118"/>
      <c r="AH230" s="118"/>
      <c r="AI230" s="118"/>
    </row>
    <row r="231" spans="1:35">
      <c r="A231" s="118"/>
      <c r="B231" s="118"/>
      <c r="C231" s="118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  <c r="AA231" s="118"/>
      <c r="AB231" s="118"/>
      <c r="AC231" s="118"/>
      <c r="AD231" s="118"/>
      <c r="AE231" s="118"/>
      <c r="AF231" s="118"/>
      <c r="AG231" s="118"/>
      <c r="AH231" s="118"/>
      <c r="AI231" s="118"/>
    </row>
    <row r="232" spans="1:35">
      <c r="A232" s="118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118"/>
      <c r="V232" s="118"/>
      <c r="W232" s="118"/>
      <c r="X232" s="118"/>
      <c r="Y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</row>
    <row r="233" spans="1:35">
      <c r="A233" s="118"/>
      <c r="B233" s="118"/>
      <c r="C233" s="118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  <c r="W233" s="118"/>
      <c r="X233" s="118"/>
      <c r="Y233" s="118"/>
      <c r="Z233" s="118"/>
      <c r="AA233" s="118"/>
      <c r="AB233" s="118"/>
      <c r="AC233" s="118"/>
      <c r="AD233" s="118"/>
      <c r="AE233" s="118"/>
      <c r="AF233" s="118"/>
      <c r="AG233" s="118"/>
      <c r="AH233" s="118"/>
      <c r="AI233" s="118"/>
    </row>
    <row r="234" spans="1:35">
      <c r="A234" s="118"/>
      <c r="B234" s="118"/>
      <c r="C234" s="118"/>
      <c r="D234" s="118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118"/>
      <c r="V234" s="118"/>
      <c r="W234" s="118"/>
      <c r="X234" s="118"/>
      <c r="Y234" s="118"/>
      <c r="Z234" s="118"/>
      <c r="AA234" s="118"/>
      <c r="AB234" s="118"/>
      <c r="AC234" s="118"/>
      <c r="AD234" s="118"/>
      <c r="AE234" s="118"/>
      <c r="AF234" s="118"/>
      <c r="AG234" s="118"/>
      <c r="AH234" s="118"/>
      <c r="AI234" s="118"/>
    </row>
    <row r="235" spans="1:35">
      <c r="A235" s="118"/>
      <c r="B235" s="118"/>
      <c r="C235" s="118"/>
      <c r="D235" s="118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</row>
    <row r="236" spans="1:35">
      <c r="A236" s="118"/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</row>
    <row r="237" spans="1:35">
      <c r="A237" s="118"/>
      <c r="B237" s="118"/>
      <c r="C237" s="118"/>
      <c r="D237" s="118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</row>
    <row r="238" spans="1:35">
      <c r="A238" s="118"/>
      <c r="B238" s="118"/>
      <c r="C238" s="118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  <c r="R238" s="118"/>
      <c r="S238" s="118"/>
      <c r="T238" s="118"/>
      <c r="U238" s="118"/>
      <c r="V238" s="118"/>
      <c r="W238" s="118"/>
      <c r="X238" s="118"/>
      <c r="Y238" s="118"/>
      <c r="Z238" s="118"/>
      <c r="AA238" s="118"/>
      <c r="AB238" s="118"/>
      <c r="AC238" s="118"/>
      <c r="AD238" s="118"/>
      <c r="AE238" s="118"/>
      <c r="AF238" s="118"/>
      <c r="AG238" s="118"/>
      <c r="AH238" s="118"/>
      <c r="AI238" s="118"/>
    </row>
    <row r="239" spans="1:35">
      <c r="A239" s="118"/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</row>
    <row r="240" spans="1:35">
      <c r="A240" s="118"/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18"/>
      <c r="R240" s="118"/>
      <c r="S240" s="118"/>
      <c r="T240" s="118"/>
      <c r="U240" s="118"/>
      <c r="V240" s="118"/>
      <c r="W240" s="118"/>
      <c r="X240" s="118"/>
      <c r="Y240" s="118"/>
      <c r="Z240" s="118"/>
      <c r="AA240" s="118"/>
      <c r="AB240" s="118"/>
      <c r="AC240" s="118"/>
      <c r="AD240" s="118"/>
      <c r="AE240" s="118"/>
      <c r="AF240" s="118"/>
      <c r="AG240" s="118"/>
      <c r="AH240" s="118"/>
      <c r="AI240" s="118"/>
    </row>
    <row r="241" spans="1:35">
      <c r="A241" s="118"/>
      <c r="B241" s="118"/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118"/>
      <c r="V241" s="118"/>
      <c r="W241" s="118"/>
      <c r="X241" s="118"/>
      <c r="Y241" s="118"/>
      <c r="Z241" s="118"/>
      <c r="AA241" s="118"/>
      <c r="AB241" s="118"/>
      <c r="AC241" s="118"/>
      <c r="AD241" s="118"/>
      <c r="AE241" s="118"/>
      <c r="AF241" s="118"/>
      <c r="AG241" s="118"/>
      <c r="AH241" s="118"/>
      <c r="AI241" s="118"/>
    </row>
    <row r="242" spans="1:35">
      <c r="A242" s="118"/>
      <c r="B242" s="118"/>
      <c r="C242" s="118"/>
      <c r="D242" s="118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  <c r="R242" s="118"/>
      <c r="S242" s="118"/>
      <c r="T242" s="118"/>
      <c r="U242" s="118"/>
      <c r="V242" s="118"/>
      <c r="W242" s="118"/>
      <c r="X242" s="118"/>
      <c r="Y242" s="118"/>
      <c r="Z242" s="118"/>
      <c r="AA242" s="118"/>
      <c r="AB242" s="118"/>
      <c r="AC242" s="118"/>
      <c r="AD242" s="118"/>
      <c r="AE242" s="118"/>
      <c r="AF242" s="118"/>
      <c r="AG242" s="118"/>
      <c r="AH242" s="118"/>
      <c r="AI242" s="118"/>
    </row>
    <row r="243" spans="1:35">
      <c r="A243" s="118"/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  <c r="R243" s="118"/>
      <c r="S243" s="118"/>
      <c r="T243" s="118"/>
      <c r="U243" s="118"/>
      <c r="V243" s="118"/>
      <c r="W243" s="118"/>
      <c r="X243" s="118"/>
      <c r="Y243" s="118"/>
      <c r="Z243" s="118"/>
      <c r="AA243" s="118"/>
      <c r="AB243" s="118"/>
      <c r="AC243" s="118"/>
      <c r="AD243" s="118"/>
      <c r="AE243" s="118"/>
      <c r="AF243" s="118"/>
      <c r="AG243" s="118"/>
      <c r="AH243" s="118"/>
      <c r="AI243" s="118"/>
    </row>
    <row r="244" spans="1:35">
      <c r="A244" s="118"/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  <c r="R244" s="118"/>
      <c r="S244" s="118"/>
      <c r="T244" s="118"/>
      <c r="U244" s="118"/>
      <c r="V244" s="118"/>
      <c r="W244" s="118"/>
      <c r="X244" s="118"/>
      <c r="Y244" s="118"/>
      <c r="Z244" s="118"/>
      <c r="AA244" s="118"/>
      <c r="AB244" s="118"/>
      <c r="AC244" s="118"/>
      <c r="AD244" s="118"/>
      <c r="AE244" s="118"/>
      <c r="AF244" s="118"/>
      <c r="AG244" s="118"/>
      <c r="AH244" s="118"/>
      <c r="AI244" s="118"/>
    </row>
    <row r="245" spans="1:35">
      <c r="A245" s="118"/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  <c r="AA245" s="118"/>
      <c r="AB245" s="118"/>
      <c r="AC245" s="118"/>
      <c r="AD245" s="118"/>
      <c r="AE245" s="118"/>
      <c r="AF245" s="118"/>
      <c r="AG245" s="118"/>
      <c r="AH245" s="118"/>
      <c r="AI245" s="118"/>
    </row>
    <row r="246" spans="1:35">
      <c r="A246" s="118"/>
      <c r="B246" s="118"/>
      <c r="C246" s="118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118"/>
      <c r="V246" s="118"/>
      <c r="W246" s="118"/>
      <c r="X246" s="118"/>
      <c r="Y246" s="118"/>
      <c r="Z246" s="118"/>
      <c r="AA246" s="118"/>
      <c r="AB246" s="118"/>
      <c r="AC246" s="118"/>
      <c r="AD246" s="118"/>
      <c r="AE246" s="118"/>
      <c r="AF246" s="118"/>
      <c r="AG246" s="118"/>
      <c r="AH246" s="118"/>
      <c r="AI246" s="118"/>
    </row>
    <row r="247" spans="1:35">
      <c r="A247" s="118"/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  <c r="R247" s="118"/>
      <c r="S247" s="118"/>
      <c r="T247" s="118"/>
      <c r="U247" s="118"/>
      <c r="V247" s="118"/>
      <c r="W247" s="118"/>
      <c r="X247" s="118"/>
      <c r="Y247" s="118"/>
      <c r="Z247" s="118"/>
      <c r="AA247" s="118"/>
      <c r="AB247" s="118"/>
      <c r="AC247" s="118"/>
      <c r="AD247" s="118"/>
      <c r="AE247" s="118"/>
      <c r="AF247" s="118"/>
      <c r="AG247" s="118"/>
      <c r="AH247" s="118"/>
      <c r="AI247" s="118"/>
    </row>
    <row r="248" spans="1:35">
      <c r="A248" s="118"/>
      <c r="B248" s="118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  <c r="R248" s="118"/>
      <c r="S248" s="118"/>
      <c r="T248" s="118"/>
      <c r="U248" s="118"/>
      <c r="V248" s="118"/>
      <c r="W248" s="118"/>
      <c r="X248" s="118"/>
      <c r="Y248" s="118"/>
      <c r="Z248" s="118"/>
      <c r="AA248" s="118"/>
      <c r="AB248" s="118"/>
      <c r="AC248" s="118"/>
      <c r="AD248" s="118"/>
      <c r="AE248" s="118"/>
      <c r="AF248" s="118"/>
      <c r="AG248" s="118"/>
      <c r="AH248" s="118"/>
      <c r="AI248" s="118"/>
    </row>
    <row r="249" spans="1:35">
      <c r="A249" s="118"/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118"/>
      <c r="V249" s="118"/>
      <c r="W249" s="118"/>
      <c r="X249" s="118"/>
      <c r="Y249" s="118"/>
      <c r="Z249" s="118"/>
      <c r="AA249" s="118"/>
      <c r="AB249" s="118"/>
      <c r="AC249" s="118"/>
      <c r="AD249" s="118"/>
      <c r="AE249" s="118"/>
      <c r="AF249" s="118"/>
      <c r="AG249" s="118"/>
      <c r="AH249" s="118"/>
      <c r="AI249" s="118"/>
    </row>
    <row r="250" spans="1:35">
      <c r="A250" s="118"/>
      <c r="B250" s="118"/>
      <c r="C250" s="118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  <c r="R250" s="118"/>
      <c r="S250" s="118"/>
      <c r="T250" s="118"/>
      <c r="U250" s="118"/>
      <c r="V250" s="118"/>
      <c r="W250" s="118"/>
      <c r="X250" s="118"/>
      <c r="Y250" s="118"/>
      <c r="Z250" s="118"/>
      <c r="AA250" s="118"/>
      <c r="AB250" s="118"/>
      <c r="AC250" s="118"/>
      <c r="AD250" s="118"/>
      <c r="AE250" s="118"/>
      <c r="AF250" s="118"/>
      <c r="AG250" s="118"/>
      <c r="AH250" s="118"/>
      <c r="AI250" s="118"/>
    </row>
    <row r="251" spans="1:35">
      <c r="A251" s="118"/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  <c r="R251" s="118"/>
      <c r="S251" s="118"/>
      <c r="T251" s="118"/>
      <c r="U251" s="118"/>
      <c r="V251" s="118"/>
      <c r="W251" s="118"/>
      <c r="X251" s="118"/>
      <c r="Y251" s="118"/>
      <c r="Z251" s="118"/>
      <c r="AA251" s="118"/>
      <c r="AB251" s="118"/>
      <c r="AC251" s="118"/>
      <c r="AD251" s="118"/>
      <c r="AE251" s="118"/>
      <c r="AF251" s="118"/>
      <c r="AG251" s="118"/>
      <c r="AH251" s="118"/>
      <c r="AI251" s="118"/>
    </row>
    <row r="252" spans="1:35">
      <c r="A252" s="118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  <c r="AA252" s="118"/>
      <c r="AB252" s="118"/>
      <c r="AC252" s="118"/>
      <c r="AD252" s="118"/>
      <c r="AE252" s="118"/>
      <c r="AF252" s="118"/>
      <c r="AG252" s="118"/>
      <c r="AH252" s="118"/>
      <c r="AI252" s="118"/>
    </row>
    <row r="253" spans="1:35">
      <c r="A253" s="118"/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  <c r="R253" s="118"/>
      <c r="S253" s="118"/>
      <c r="T253" s="118"/>
      <c r="U253" s="118"/>
      <c r="V253" s="118"/>
      <c r="W253" s="118"/>
      <c r="X253" s="118"/>
      <c r="Y253" s="118"/>
      <c r="Z253" s="118"/>
      <c r="AA253" s="118"/>
      <c r="AB253" s="118"/>
      <c r="AC253" s="118"/>
      <c r="AD253" s="118"/>
      <c r="AE253" s="118"/>
      <c r="AF253" s="118"/>
      <c r="AG253" s="118"/>
      <c r="AH253" s="118"/>
      <c r="AI253" s="118"/>
    </row>
    <row r="254" spans="1:35">
      <c r="A254" s="118"/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</row>
    <row r="255" spans="1:35">
      <c r="A255" s="118"/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  <c r="R255" s="118"/>
      <c r="S255" s="118"/>
      <c r="T255" s="118"/>
      <c r="U255" s="118"/>
      <c r="V255" s="118"/>
      <c r="W255" s="118"/>
      <c r="X255" s="118"/>
      <c r="Y255" s="118"/>
      <c r="Z255" s="118"/>
      <c r="AA255" s="118"/>
      <c r="AB255" s="118"/>
      <c r="AC255" s="118"/>
      <c r="AD255" s="118"/>
      <c r="AE255" s="118"/>
      <c r="AF255" s="118"/>
      <c r="AG255" s="118"/>
      <c r="AH255" s="118"/>
      <c r="AI255" s="118"/>
    </row>
    <row r="256" spans="1:35">
      <c r="A256" s="118"/>
      <c r="B256" s="118"/>
      <c r="C256" s="118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118"/>
      <c r="V256" s="118"/>
      <c r="W256" s="118"/>
      <c r="X256" s="118"/>
      <c r="Y256" s="118"/>
      <c r="Z256" s="118"/>
      <c r="AA256" s="118"/>
      <c r="AB256" s="118"/>
      <c r="AC256" s="118"/>
      <c r="AD256" s="118"/>
      <c r="AE256" s="118"/>
      <c r="AF256" s="118"/>
      <c r="AG256" s="118"/>
      <c r="AH256" s="118"/>
      <c r="AI256" s="118"/>
    </row>
    <row r="257" spans="1:35">
      <c r="A257" s="118"/>
      <c r="B257" s="118"/>
      <c r="C257" s="118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  <c r="R257" s="118"/>
      <c r="S257" s="118"/>
      <c r="T257" s="118"/>
      <c r="U257" s="118"/>
      <c r="V257" s="118"/>
      <c r="W257" s="118"/>
      <c r="X257" s="118"/>
      <c r="Y257" s="118"/>
      <c r="Z257" s="118"/>
      <c r="AA257" s="118"/>
      <c r="AB257" s="118"/>
      <c r="AC257" s="118"/>
      <c r="AD257" s="118"/>
      <c r="AE257" s="118"/>
      <c r="AF257" s="118"/>
      <c r="AG257" s="118"/>
      <c r="AH257" s="118"/>
      <c r="AI257" s="118"/>
    </row>
    <row r="258" spans="1:35">
      <c r="A258" s="118"/>
      <c r="B258" s="118"/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  <c r="AA258" s="118"/>
      <c r="AB258" s="118"/>
      <c r="AC258" s="118"/>
      <c r="AD258" s="118"/>
      <c r="AE258" s="118"/>
      <c r="AF258" s="118"/>
      <c r="AG258" s="118"/>
      <c r="AH258" s="118"/>
      <c r="AI258" s="118"/>
    </row>
    <row r="259" spans="1:35">
      <c r="A259" s="118"/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118"/>
      <c r="V259" s="118"/>
      <c r="W259" s="118"/>
      <c r="X259" s="118"/>
      <c r="Y259" s="118"/>
      <c r="Z259" s="118"/>
      <c r="AA259" s="118"/>
      <c r="AB259" s="118"/>
      <c r="AC259" s="118"/>
      <c r="AD259" s="118"/>
      <c r="AE259" s="118"/>
      <c r="AF259" s="118"/>
      <c r="AG259" s="118"/>
      <c r="AH259" s="118"/>
      <c r="AI259" s="118"/>
    </row>
    <row r="260" spans="1:35">
      <c r="A260" s="118"/>
      <c r="B260" s="118"/>
      <c r="C260" s="118"/>
      <c r="D260" s="118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  <c r="R260" s="118"/>
      <c r="S260" s="118"/>
      <c r="T260" s="118"/>
      <c r="U260" s="118"/>
      <c r="V260" s="118"/>
      <c r="W260" s="118"/>
      <c r="X260" s="118"/>
      <c r="Y260" s="118"/>
      <c r="Z260" s="118"/>
      <c r="AA260" s="118"/>
      <c r="AB260" s="118"/>
      <c r="AC260" s="118"/>
      <c r="AD260" s="118"/>
      <c r="AE260" s="118"/>
      <c r="AF260" s="118"/>
      <c r="AG260" s="118"/>
      <c r="AH260" s="118"/>
      <c r="AI260" s="118"/>
    </row>
    <row r="261" spans="1:35">
      <c r="A261" s="118"/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118"/>
      <c r="V261" s="118"/>
      <c r="W261" s="118"/>
      <c r="X261" s="118"/>
      <c r="Y261" s="118"/>
      <c r="Z261" s="118"/>
      <c r="AA261" s="118"/>
      <c r="AB261" s="118"/>
      <c r="AC261" s="118"/>
      <c r="AD261" s="118"/>
      <c r="AE261" s="118"/>
      <c r="AF261" s="118"/>
      <c r="AG261" s="118"/>
      <c r="AH261" s="118"/>
      <c r="AI261" s="118"/>
    </row>
    <row r="262" spans="1:35">
      <c r="A262" s="118"/>
      <c r="B262" s="118"/>
      <c r="C262" s="118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  <c r="Z262" s="118"/>
      <c r="AA262" s="118"/>
      <c r="AB262" s="118"/>
      <c r="AC262" s="118"/>
      <c r="AD262" s="118"/>
      <c r="AE262" s="118"/>
      <c r="AF262" s="118"/>
      <c r="AG262" s="118"/>
      <c r="AH262" s="118"/>
      <c r="AI262" s="118"/>
    </row>
    <row r="263" spans="1:35">
      <c r="A263" s="118"/>
      <c r="B263" s="118"/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  <c r="Z263" s="118"/>
      <c r="AA263" s="118"/>
      <c r="AB263" s="118"/>
      <c r="AC263" s="118"/>
      <c r="AD263" s="118"/>
      <c r="AE263" s="118"/>
      <c r="AF263" s="118"/>
      <c r="AG263" s="118"/>
      <c r="AH263" s="118"/>
      <c r="AI263" s="118"/>
    </row>
    <row r="264" spans="1:35">
      <c r="A264" s="118"/>
      <c r="B264" s="118"/>
      <c r="C264" s="118"/>
      <c r="D264" s="118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  <c r="R264" s="118"/>
      <c r="S264" s="118"/>
      <c r="T264" s="118"/>
      <c r="U264" s="118"/>
      <c r="V264" s="118"/>
      <c r="W264" s="118"/>
      <c r="X264" s="118"/>
      <c r="Y264" s="118"/>
      <c r="Z264" s="118"/>
      <c r="AA264" s="118"/>
      <c r="AB264" s="118"/>
      <c r="AC264" s="118"/>
      <c r="AD264" s="118"/>
      <c r="AE264" s="118"/>
      <c r="AF264" s="118"/>
      <c r="AG264" s="118"/>
      <c r="AH264" s="118"/>
      <c r="AI264" s="118"/>
    </row>
    <row r="265" spans="1:35">
      <c r="A265" s="118"/>
      <c r="B265" s="118"/>
      <c r="C265" s="118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118"/>
      <c r="V265" s="118"/>
      <c r="W265" s="118"/>
      <c r="X265" s="118"/>
      <c r="Y265" s="118"/>
      <c r="Z265" s="118"/>
      <c r="AA265" s="118"/>
      <c r="AB265" s="118"/>
      <c r="AC265" s="118"/>
      <c r="AD265" s="118"/>
      <c r="AE265" s="118"/>
      <c r="AF265" s="118"/>
      <c r="AG265" s="118"/>
      <c r="AH265" s="118"/>
      <c r="AI265" s="118"/>
    </row>
    <row r="266" spans="1:35">
      <c r="A266" s="118"/>
      <c r="B266" s="118"/>
      <c r="C266" s="118"/>
      <c r="D266" s="118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8"/>
      <c r="P266" s="118"/>
      <c r="Q266" s="118"/>
      <c r="R266" s="118"/>
      <c r="S266" s="118"/>
      <c r="T266" s="118"/>
      <c r="U266" s="118"/>
      <c r="V266" s="118"/>
      <c r="W266" s="118"/>
      <c r="X266" s="118"/>
      <c r="Y266" s="118"/>
      <c r="Z266" s="118"/>
      <c r="AA266" s="118"/>
      <c r="AB266" s="118"/>
      <c r="AC266" s="118"/>
      <c r="AD266" s="118"/>
      <c r="AE266" s="118"/>
      <c r="AF266" s="118"/>
      <c r="AG266" s="118"/>
      <c r="AH266" s="118"/>
      <c r="AI266" s="118"/>
    </row>
    <row r="267" spans="1:35">
      <c r="A267" s="118"/>
      <c r="B267" s="118"/>
      <c r="C267" s="118"/>
      <c r="D267" s="118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  <c r="R267" s="118"/>
      <c r="S267" s="118"/>
      <c r="T267" s="118"/>
      <c r="U267" s="118"/>
      <c r="V267" s="118"/>
      <c r="W267" s="118"/>
      <c r="X267" s="118"/>
      <c r="Y267" s="118"/>
      <c r="Z267" s="118"/>
      <c r="AA267" s="118"/>
      <c r="AB267" s="118"/>
      <c r="AC267" s="118"/>
      <c r="AD267" s="118"/>
      <c r="AE267" s="118"/>
      <c r="AF267" s="118"/>
      <c r="AG267" s="118"/>
      <c r="AH267" s="118"/>
      <c r="AI267" s="118"/>
    </row>
    <row r="268" spans="1:35">
      <c r="A268" s="118"/>
      <c r="B268" s="118"/>
      <c r="C268" s="118"/>
      <c r="D268" s="118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118"/>
      <c r="V268" s="118"/>
      <c r="W268" s="118"/>
      <c r="X268" s="118"/>
      <c r="Y268" s="118"/>
      <c r="Z268" s="118"/>
      <c r="AA268" s="118"/>
      <c r="AB268" s="118"/>
      <c r="AC268" s="118"/>
      <c r="AD268" s="118"/>
      <c r="AE268" s="118"/>
      <c r="AF268" s="118"/>
      <c r="AG268" s="118"/>
      <c r="AH268" s="118"/>
      <c r="AI268" s="118"/>
    </row>
    <row r="269" spans="1:35">
      <c r="A269" s="118"/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  <c r="R269" s="118"/>
      <c r="S269" s="118"/>
      <c r="T269" s="118"/>
      <c r="U269" s="118"/>
      <c r="V269" s="118"/>
      <c r="W269" s="118"/>
      <c r="X269" s="118"/>
      <c r="Y269" s="118"/>
      <c r="Z269" s="118"/>
      <c r="AA269" s="118"/>
      <c r="AB269" s="118"/>
      <c r="AC269" s="118"/>
      <c r="AD269" s="118"/>
      <c r="AE269" s="118"/>
      <c r="AF269" s="118"/>
      <c r="AG269" s="118"/>
      <c r="AH269" s="118"/>
      <c r="AI269" s="118"/>
    </row>
    <row r="270" spans="1:35">
      <c r="A270" s="118"/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  <c r="AA270" s="118"/>
      <c r="AB270" s="118"/>
      <c r="AC270" s="118"/>
      <c r="AD270" s="118"/>
      <c r="AE270" s="118"/>
      <c r="AF270" s="118"/>
      <c r="AG270" s="118"/>
      <c r="AH270" s="118"/>
      <c r="AI270" s="118"/>
    </row>
    <row r="271" spans="1:35">
      <c r="A271" s="118"/>
      <c r="B271" s="118"/>
      <c r="C271" s="118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118"/>
      <c r="V271" s="118"/>
      <c r="W271" s="118"/>
      <c r="X271" s="118"/>
      <c r="Y271" s="118"/>
      <c r="Z271" s="118"/>
      <c r="AA271" s="118"/>
      <c r="AB271" s="118"/>
      <c r="AC271" s="118"/>
      <c r="AD271" s="118"/>
      <c r="AE271" s="118"/>
      <c r="AF271" s="118"/>
      <c r="AG271" s="118"/>
      <c r="AH271" s="118"/>
      <c r="AI271" s="118"/>
    </row>
    <row r="272" spans="1:35">
      <c r="A272" s="118"/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  <c r="AA272" s="118"/>
      <c r="AB272" s="118"/>
      <c r="AC272" s="118"/>
      <c r="AD272" s="118"/>
      <c r="AE272" s="118"/>
      <c r="AF272" s="118"/>
      <c r="AG272" s="118"/>
      <c r="AH272" s="118"/>
      <c r="AI272" s="118"/>
    </row>
    <row r="273" spans="1:35">
      <c r="A273" s="118"/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  <c r="AA273" s="118"/>
      <c r="AB273" s="118"/>
      <c r="AC273" s="118"/>
      <c r="AD273" s="118"/>
      <c r="AE273" s="118"/>
      <c r="AF273" s="118"/>
      <c r="AG273" s="118"/>
      <c r="AH273" s="118"/>
      <c r="AI273" s="118"/>
    </row>
    <row r="274" spans="1:35">
      <c r="A274" s="118"/>
      <c r="B274" s="118"/>
      <c r="C274" s="118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  <c r="AA274" s="118"/>
      <c r="AB274" s="118"/>
      <c r="AC274" s="118"/>
      <c r="AD274" s="118"/>
      <c r="AE274" s="118"/>
      <c r="AF274" s="118"/>
      <c r="AG274" s="118"/>
      <c r="AH274" s="118"/>
      <c r="AI274" s="118"/>
    </row>
    <row r="275" spans="1:35">
      <c r="A275" s="118"/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118"/>
      <c r="V275" s="118"/>
      <c r="W275" s="118"/>
      <c r="X275" s="118"/>
      <c r="Y275" s="118"/>
      <c r="Z275" s="118"/>
      <c r="AA275" s="118"/>
      <c r="AB275" s="118"/>
      <c r="AC275" s="118"/>
      <c r="AD275" s="118"/>
      <c r="AE275" s="118"/>
      <c r="AF275" s="118"/>
      <c r="AG275" s="118"/>
      <c r="AH275" s="118"/>
      <c r="AI275" s="118"/>
    </row>
    <row r="276" spans="1:35">
      <c r="A276" s="118"/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118"/>
      <c r="V276" s="118"/>
      <c r="W276" s="118"/>
      <c r="X276" s="118"/>
      <c r="Y276" s="118"/>
      <c r="Z276" s="118"/>
      <c r="AA276" s="118"/>
      <c r="AB276" s="118"/>
      <c r="AC276" s="118"/>
      <c r="AD276" s="118"/>
      <c r="AE276" s="118"/>
      <c r="AF276" s="118"/>
      <c r="AG276" s="118"/>
      <c r="AH276" s="118"/>
      <c r="AI276" s="118"/>
    </row>
    <row r="277" spans="1:35">
      <c r="A277" s="118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  <c r="AA277" s="118"/>
      <c r="AB277" s="118"/>
      <c r="AC277" s="118"/>
      <c r="AD277" s="118"/>
      <c r="AE277" s="118"/>
      <c r="AF277" s="118"/>
      <c r="AG277" s="118"/>
      <c r="AH277" s="118"/>
      <c r="AI277" s="118"/>
    </row>
    <row r="278" spans="1:35">
      <c r="A278" s="118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  <c r="R278" s="118"/>
      <c r="S278" s="118"/>
      <c r="T278" s="118"/>
      <c r="U278" s="118"/>
      <c r="V278" s="118"/>
      <c r="W278" s="118"/>
      <c r="X278" s="118"/>
      <c r="Y278" s="118"/>
      <c r="Z278" s="118"/>
      <c r="AA278" s="118"/>
      <c r="AB278" s="118"/>
      <c r="AC278" s="118"/>
      <c r="AD278" s="118"/>
      <c r="AE278" s="118"/>
      <c r="AF278" s="118"/>
      <c r="AG278" s="118"/>
      <c r="AH278" s="118"/>
      <c r="AI278" s="118"/>
    </row>
    <row r="279" spans="1:35">
      <c r="A279" s="118"/>
      <c r="B279" s="118"/>
      <c r="C279" s="118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118"/>
      <c r="R279" s="118"/>
      <c r="S279" s="118"/>
      <c r="T279" s="118"/>
      <c r="U279" s="118"/>
      <c r="V279" s="118"/>
      <c r="W279" s="118"/>
      <c r="X279" s="118"/>
      <c r="Y279" s="118"/>
      <c r="Z279" s="118"/>
      <c r="AA279" s="118"/>
      <c r="AB279" s="118"/>
      <c r="AC279" s="118"/>
      <c r="AD279" s="118"/>
      <c r="AE279" s="118"/>
      <c r="AF279" s="118"/>
      <c r="AG279" s="118"/>
      <c r="AH279" s="118"/>
      <c r="AI279" s="118"/>
    </row>
    <row r="280" spans="1:35">
      <c r="A280" s="118"/>
      <c r="B280" s="118"/>
      <c r="C280" s="118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118"/>
      <c r="V280" s="118"/>
      <c r="W280" s="118"/>
      <c r="X280" s="118"/>
      <c r="Y280" s="118"/>
      <c r="Z280" s="118"/>
      <c r="AA280" s="118"/>
      <c r="AB280" s="118"/>
      <c r="AC280" s="118"/>
      <c r="AD280" s="118"/>
      <c r="AE280" s="118"/>
      <c r="AF280" s="118"/>
      <c r="AG280" s="118"/>
      <c r="AH280" s="118"/>
      <c r="AI280" s="118"/>
    </row>
    <row r="281" spans="1:35">
      <c r="A281" s="118"/>
      <c r="B281" s="118"/>
      <c r="C281" s="118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118"/>
      <c r="V281" s="118"/>
      <c r="W281" s="118"/>
      <c r="X281" s="118"/>
      <c r="Y281" s="118"/>
      <c r="Z281" s="118"/>
      <c r="AA281" s="118"/>
      <c r="AB281" s="118"/>
      <c r="AC281" s="118"/>
      <c r="AD281" s="118"/>
      <c r="AE281" s="118"/>
      <c r="AF281" s="118"/>
      <c r="AG281" s="118"/>
      <c r="AH281" s="118"/>
      <c r="AI281" s="118"/>
    </row>
    <row r="282" spans="1:35">
      <c r="A282" s="118"/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  <c r="AA282" s="118"/>
      <c r="AB282" s="118"/>
      <c r="AC282" s="118"/>
      <c r="AD282" s="118"/>
      <c r="AE282" s="118"/>
      <c r="AF282" s="118"/>
      <c r="AG282" s="118"/>
      <c r="AH282" s="118"/>
      <c r="AI282" s="118"/>
    </row>
    <row r="283" spans="1:35">
      <c r="A283" s="118"/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  <c r="R283" s="118"/>
      <c r="S283" s="118"/>
      <c r="T283" s="118"/>
      <c r="U283" s="118"/>
      <c r="V283" s="118"/>
      <c r="W283" s="118"/>
      <c r="X283" s="118"/>
      <c r="Y283" s="118"/>
      <c r="Z283" s="118"/>
      <c r="AA283" s="118"/>
      <c r="AB283" s="118"/>
      <c r="AC283" s="118"/>
      <c r="AD283" s="118"/>
      <c r="AE283" s="118"/>
      <c r="AF283" s="118"/>
      <c r="AG283" s="118"/>
      <c r="AH283" s="118"/>
      <c r="AI283" s="118"/>
    </row>
    <row r="284" spans="1:35">
      <c r="A284" s="118"/>
      <c r="B284" s="118"/>
      <c r="C284" s="118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  <c r="R284" s="118"/>
      <c r="S284" s="118"/>
      <c r="T284" s="118"/>
      <c r="U284" s="118"/>
      <c r="V284" s="118"/>
      <c r="W284" s="118"/>
      <c r="X284" s="118"/>
      <c r="Y284" s="118"/>
      <c r="Z284" s="118"/>
      <c r="AA284" s="118"/>
      <c r="AB284" s="118"/>
      <c r="AC284" s="118"/>
      <c r="AD284" s="118"/>
      <c r="AE284" s="118"/>
      <c r="AF284" s="118"/>
      <c r="AG284" s="118"/>
      <c r="AH284" s="118"/>
      <c r="AI284" s="118"/>
    </row>
    <row r="285" spans="1:35">
      <c r="A285" s="118"/>
      <c r="B285" s="118"/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  <c r="R285" s="118"/>
      <c r="S285" s="118"/>
      <c r="T285" s="118"/>
      <c r="U285" s="118"/>
      <c r="V285" s="118"/>
      <c r="W285" s="118"/>
      <c r="X285" s="118"/>
      <c r="Y285" s="118"/>
      <c r="Z285" s="118"/>
      <c r="AA285" s="118"/>
      <c r="AB285" s="118"/>
      <c r="AC285" s="118"/>
      <c r="AD285" s="118"/>
      <c r="AE285" s="118"/>
      <c r="AF285" s="118"/>
      <c r="AG285" s="118"/>
      <c r="AH285" s="118"/>
      <c r="AI285" s="118"/>
    </row>
    <row r="286" spans="1:35">
      <c r="A286" s="118"/>
      <c r="B286" s="118"/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  <c r="R286" s="118"/>
      <c r="S286" s="118"/>
      <c r="T286" s="118"/>
      <c r="U286" s="118"/>
      <c r="V286" s="118"/>
      <c r="W286" s="118"/>
      <c r="X286" s="118"/>
      <c r="Y286" s="118"/>
      <c r="Z286" s="118"/>
      <c r="AA286" s="118"/>
      <c r="AB286" s="118"/>
      <c r="AC286" s="118"/>
      <c r="AD286" s="118"/>
      <c r="AE286" s="118"/>
      <c r="AF286" s="118"/>
      <c r="AG286" s="118"/>
      <c r="AH286" s="118"/>
      <c r="AI286" s="118"/>
    </row>
    <row r="287" spans="1:35">
      <c r="A287" s="118"/>
      <c r="B287" s="118"/>
      <c r="C287" s="118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  <c r="R287" s="118"/>
      <c r="S287" s="118"/>
      <c r="T287" s="118"/>
      <c r="U287" s="118"/>
      <c r="V287" s="118"/>
      <c r="W287" s="118"/>
      <c r="X287" s="118"/>
      <c r="Y287" s="118"/>
      <c r="Z287" s="118"/>
      <c r="AA287" s="118"/>
      <c r="AB287" s="118"/>
      <c r="AC287" s="118"/>
      <c r="AD287" s="118"/>
      <c r="AE287" s="118"/>
      <c r="AF287" s="118"/>
      <c r="AG287" s="118"/>
      <c r="AH287" s="118"/>
      <c r="AI287" s="118"/>
    </row>
    <row r="288" spans="1:35">
      <c r="A288" s="118"/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  <c r="R288" s="118"/>
      <c r="S288" s="118"/>
      <c r="T288" s="118"/>
      <c r="U288" s="118"/>
      <c r="V288" s="118"/>
      <c r="W288" s="118"/>
      <c r="X288" s="118"/>
      <c r="Y288" s="118"/>
      <c r="Z288" s="118"/>
      <c r="AA288" s="118"/>
      <c r="AB288" s="118"/>
      <c r="AC288" s="118"/>
      <c r="AD288" s="118"/>
      <c r="AE288" s="118"/>
      <c r="AF288" s="118"/>
      <c r="AG288" s="118"/>
      <c r="AH288" s="118"/>
      <c r="AI288" s="118"/>
    </row>
    <row r="289" spans="1:35">
      <c r="A289" s="118"/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118"/>
      <c r="AD289" s="118"/>
      <c r="AE289" s="118"/>
      <c r="AF289" s="118"/>
      <c r="AG289" s="118"/>
      <c r="AH289" s="118"/>
      <c r="AI289" s="118"/>
    </row>
    <row r="290" spans="1:35">
      <c r="A290" s="118"/>
      <c r="B290" s="118"/>
      <c r="C290" s="118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</row>
    <row r="291" spans="1:35">
      <c r="A291" s="118"/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  <c r="Z291" s="118"/>
      <c r="AA291" s="118"/>
      <c r="AB291" s="118"/>
      <c r="AC291" s="118"/>
      <c r="AD291" s="118"/>
      <c r="AE291" s="118"/>
      <c r="AF291" s="118"/>
      <c r="AG291" s="118"/>
      <c r="AH291" s="118"/>
      <c r="AI291" s="118"/>
    </row>
    <row r="292" spans="1:35">
      <c r="A292" s="118"/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</row>
    <row r="293" spans="1:35">
      <c r="A293" s="118"/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  <c r="AA293" s="118"/>
      <c r="AB293" s="118"/>
      <c r="AC293" s="118"/>
      <c r="AD293" s="118"/>
      <c r="AE293" s="118"/>
      <c r="AF293" s="118"/>
      <c r="AG293" s="118"/>
      <c r="AH293" s="118"/>
      <c r="AI293" s="118"/>
    </row>
    <row r="294" spans="1:35">
      <c r="A294" s="118"/>
      <c r="B294" s="118"/>
      <c r="C294" s="118"/>
      <c r="D294" s="118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18"/>
      <c r="X294" s="118"/>
      <c r="Y294" s="118"/>
      <c r="Z294" s="118"/>
      <c r="AA294" s="118"/>
      <c r="AB294" s="118"/>
      <c r="AC294" s="118"/>
      <c r="AD294" s="118"/>
      <c r="AE294" s="118"/>
      <c r="AF294" s="118"/>
      <c r="AG294" s="118"/>
      <c r="AH294" s="118"/>
      <c r="AI294" s="118"/>
    </row>
    <row r="295" spans="1:35">
      <c r="A295" s="118"/>
      <c r="B295" s="118"/>
      <c r="C295" s="118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  <c r="X295" s="118"/>
      <c r="Y295" s="118"/>
      <c r="Z295" s="118"/>
      <c r="AA295" s="118"/>
      <c r="AB295" s="118"/>
      <c r="AC295" s="118"/>
      <c r="AD295" s="118"/>
      <c r="AE295" s="118"/>
      <c r="AF295" s="118"/>
      <c r="AG295" s="118"/>
      <c r="AH295" s="118"/>
      <c r="AI295" s="118"/>
    </row>
    <row r="296" spans="1:35">
      <c r="A296" s="118"/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  <c r="Z296" s="118"/>
      <c r="AA296" s="118"/>
      <c r="AB296" s="118"/>
      <c r="AC296" s="118"/>
      <c r="AD296" s="118"/>
      <c r="AE296" s="118"/>
      <c r="AF296" s="118"/>
      <c r="AG296" s="118"/>
      <c r="AH296" s="118"/>
      <c r="AI296" s="118"/>
    </row>
    <row r="297" spans="1:35">
      <c r="A297" s="118"/>
      <c r="B297" s="118"/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  <c r="Z297" s="118"/>
      <c r="AA297" s="118"/>
      <c r="AB297" s="118"/>
      <c r="AC297" s="118"/>
      <c r="AD297" s="118"/>
      <c r="AE297" s="118"/>
      <c r="AF297" s="118"/>
      <c r="AG297" s="118"/>
      <c r="AH297" s="118"/>
      <c r="AI297" s="118"/>
    </row>
    <row r="298" spans="1:35">
      <c r="A298" s="118"/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  <c r="AA298" s="118"/>
      <c r="AB298" s="118"/>
      <c r="AC298" s="118"/>
      <c r="AD298" s="118"/>
      <c r="AE298" s="118"/>
      <c r="AF298" s="118"/>
      <c r="AG298" s="118"/>
      <c r="AH298" s="118"/>
      <c r="AI298" s="118"/>
    </row>
    <row r="299" spans="1:35">
      <c r="A299" s="118"/>
      <c r="B299" s="118"/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  <c r="AA299" s="118"/>
      <c r="AB299" s="118"/>
      <c r="AC299" s="118"/>
      <c r="AD299" s="118"/>
      <c r="AE299" s="118"/>
      <c r="AF299" s="118"/>
      <c r="AG299" s="118"/>
      <c r="AH299" s="118"/>
      <c r="AI299" s="118"/>
    </row>
    <row r="300" spans="1:35">
      <c r="A300" s="118"/>
      <c r="B300" s="118"/>
      <c r="C300" s="118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  <c r="X300" s="118"/>
      <c r="Y300" s="118"/>
      <c r="Z300" s="118"/>
      <c r="AA300" s="118"/>
      <c r="AB300" s="118"/>
      <c r="AC300" s="118"/>
      <c r="AD300" s="118"/>
      <c r="AE300" s="118"/>
      <c r="AF300" s="118"/>
      <c r="AG300" s="118"/>
      <c r="AH300" s="118"/>
      <c r="AI300" s="118"/>
    </row>
    <row r="301" spans="1:35">
      <c r="A301" s="118"/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  <c r="X301" s="118"/>
      <c r="Y301" s="118"/>
      <c r="Z301" s="118"/>
      <c r="AA301" s="118"/>
      <c r="AB301" s="118"/>
      <c r="AC301" s="118"/>
      <c r="AD301" s="118"/>
      <c r="AE301" s="118"/>
      <c r="AF301" s="118"/>
      <c r="AG301" s="118"/>
      <c r="AH301" s="118"/>
      <c r="AI301" s="118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0"/>
  <sheetViews>
    <sheetView topLeftCell="A71" workbookViewId="0">
      <selection activeCell="A3" sqref="A3:A109"/>
    </sheetView>
  </sheetViews>
  <sheetFormatPr defaultRowHeight="11.25"/>
  <cols>
    <col min="1" max="1" width="58.28515625" style="3" customWidth="1"/>
    <col min="2" max="2" width="14.5703125" style="2" customWidth="1"/>
    <col min="3" max="3" width="11.7109375" style="2" bestFit="1" customWidth="1"/>
    <col min="4" max="4" width="7.7109375" style="2" customWidth="1"/>
    <col min="5" max="5" width="12.42578125" style="2" customWidth="1"/>
    <col min="6" max="6" width="12.5703125" style="2" bestFit="1" customWidth="1"/>
    <col min="7" max="7" width="9.140625" style="2"/>
    <col min="8" max="8" width="14.7109375" style="2" customWidth="1"/>
    <col min="9" max="16384" width="9.140625" style="2"/>
  </cols>
  <sheetData>
    <row r="1" spans="1:10">
      <c r="A1" s="3" t="s">
        <v>133</v>
      </c>
    </row>
    <row r="2" spans="1:10">
      <c r="B2" s="3" t="s">
        <v>156</v>
      </c>
    </row>
    <row r="3" spans="1:10">
      <c r="A3" s="1" t="s">
        <v>123</v>
      </c>
      <c r="B3" s="3" t="s">
        <v>5</v>
      </c>
      <c r="C3" s="3" t="s">
        <v>130</v>
      </c>
      <c r="D3" s="3" t="s">
        <v>131</v>
      </c>
      <c r="E3" s="3" t="s">
        <v>132</v>
      </c>
      <c r="F3" s="3" t="s">
        <v>6</v>
      </c>
      <c r="H3" s="3"/>
      <c r="J3" s="3"/>
    </row>
    <row r="4" spans="1:10">
      <c r="A4" s="95" t="s">
        <v>9</v>
      </c>
      <c r="B4" s="99">
        <v>0.20891567654524915</v>
      </c>
      <c r="C4" s="99">
        <v>0.24929707553706271</v>
      </c>
      <c r="D4" s="99">
        <v>1.7043605623877633</v>
      </c>
      <c r="E4" s="99">
        <v>0.34586911231927447</v>
      </c>
      <c r="F4" s="99">
        <v>0</v>
      </c>
    </row>
    <row r="5" spans="1:10">
      <c r="A5" s="95" t="s">
        <v>11</v>
      </c>
      <c r="B5" s="99">
        <v>0.20891567654524915</v>
      </c>
      <c r="C5" s="99">
        <v>0.33239610071608355</v>
      </c>
      <c r="D5" s="99">
        <v>3.6329790935107589</v>
      </c>
      <c r="E5" s="99">
        <v>0.40351396437248699</v>
      </c>
      <c r="F5" s="99">
        <v>0</v>
      </c>
    </row>
    <row r="6" spans="1:10">
      <c r="A6" s="95" t="s">
        <v>12</v>
      </c>
      <c r="B6" s="99">
        <v>0.20891567654524915</v>
      </c>
      <c r="C6" s="99">
        <v>0.36563571078769197</v>
      </c>
      <c r="D6" s="99">
        <v>2.2874312810993667</v>
      </c>
      <c r="E6" s="99">
        <v>0.6340933725853366</v>
      </c>
      <c r="F6" s="99">
        <v>0</v>
      </c>
    </row>
    <row r="7" spans="1:10">
      <c r="A7" s="95" t="s">
        <v>13</v>
      </c>
      <c r="B7" s="99">
        <v>0.20891567654524915</v>
      </c>
      <c r="C7" s="99">
        <v>0.28253668560867107</v>
      </c>
      <c r="D7" s="99">
        <v>1.5249541873995776</v>
      </c>
      <c r="E7" s="99">
        <v>0.48037376711010349</v>
      </c>
      <c r="F7" s="99">
        <v>0</v>
      </c>
    </row>
    <row r="8" spans="1:10">
      <c r="A8" s="95" t="s">
        <v>14</v>
      </c>
      <c r="B8" s="99">
        <v>0.20891567654524915</v>
      </c>
      <c r="C8" s="99">
        <v>0.16619805035804178</v>
      </c>
      <c r="D8" s="99">
        <v>1.1661414374232064</v>
      </c>
      <c r="E8" s="99">
        <v>7.6859802737616556E-2</v>
      </c>
      <c r="F8" s="99">
        <v>0</v>
      </c>
    </row>
    <row r="9" spans="1:10">
      <c r="A9" s="95" t="s">
        <v>15</v>
      </c>
      <c r="B9" s="99">
        <v>0.20891567654524915</v>
      </c>
      <c r="C9" s="99">
        <v>0.63155259136055886</v>
      </c>
      <c r="D9" s="99">
        <v>2.4668376560875522</v>
      </c>
      <c r="E9" s="99">
        <v>0.2305794082128497</v>
      </c>
      <c r="F9" s="99">
        <v>1.8084099999999999</v>
      </c>
    </row>
    <row r="10" spans="1:10">
      <c r="A10" s="95" t="s">
        <v>16</v>
      </c>
      <c r="B10" s="99">
        <v>0.20891567654524915</v>
      </c>
      <c r="C10" s="99">
        <v>0.19943766042965017</v>
      </c>
      <c r="D10" s="99">
        <v>4.6197141559457799</v>
      </c>
      <c r="E10" s="99">
        <v>0.11528970410642485</v>
      </c>
      <c r="F10" s="99">
        <v>0</v>
      </c>
    </row>
    <row r="11" spans="1:10">
      <c r="A11" s="95" t="s">
        <v>17</v>
      </c>
      <c r="B11" s="99">
        <v>0</v>
      </c>
      <c r="C11" s="99">
        <v>1.8816947351998998E-3</v>
      </c>
      <c r="D11" s="99">
        <v>0.68347675032148869</v>
      </c>
      <c r="E11" s="99">
        <v>1.0046454094180051E-2</v>
      </c>
      <c r="F11" s="99">
        <v>0</v>
      </c>
    </row>
    <row r="12" spans="1:10">
      <c r="A12" s="95" t="s">
        <v>18</v>
      </c>
      <c r="B12" s="99">
        <v>0</v>
      </c>
      <c r="C12" s="99">
        <v>5.6450842055996995E-3</v>
      </c>
      <c r="D12" s="99">
        <v>0.14020035904030539</v>
      </c>
      <c r="E12" s="99">
        <v>0.13060390322434065</v>
      </c>
      <c r="F12" s="99">
        <v>0.56003998417777778</v>
      </c>
    </row>
    <row r="13" spans="1:10">
      <c r="A13" s="95" t="s">
        <v>19</v>
      </c>
      <c r="B13" s="99">
        <v>0</v>
      </c>
      <c r="C13" s="99">
        <v>9.4084736759994991E-4</v>
      </c>
      <c r="D13" s="99">
        <v>1.4370536801631302</v>
      </c>
      <c r="E13" s="99">
        <v>0</v>
      </c>
      <c r="F13" s="99">
        <v>0</v>
      </c>
    </row>
    <row r="14" spans="1:10">
      <c r="A14" s="95" t="s">
        <v>20</v>
      </c>
      <c r="B14" s="99">
        <v>0</v>
      </c>
      <c r="C14" s="99">
        <v>9.4084736759995E-3</v>
      </c>
      <c r="D14" s="99">
        <v>0.24535062832053445</v>
      </c>
      <c r="E14" s="99">
        <v>5.0232270470900252E-2</v>
      </c>
      <c r="F14" s="99">
        <v>2.0242409066666668E-2</v>
      </c>
    </row>
    <row r="15" spans="1:10">
      <c r="A15" s="95" t="s">
        <v>21</v>
      </c>
      <c r="B15" s="99">
        <v>1.919817123956046</v>
      </c>
      <c r="C15" s="99">
        <v>3.7633894703997996E-3</v>
      </c>
      <c r="D15" s="99">
        <v>3.5050089760076349E-2</v>
      </c>
      <c r="E15" s="99">
        <v>3.013936228254015E-2</v>
      </c>
      <c r="F15" s="99">
        <v>0.62003931052307693</v>
      </c>
    </row>
    <row r="16" spans="1:10">
      <c r="A16" s="95" t="s">
        <v>22</v>
      </c>
      <c r="B16" s="99">
        <v>0</v>
      </c>
      <c r="C16" s="99">
        <v>9.4084736759994991E-4</v>
      </c>
      <c r="D16" s="99">
        <v>3.5050089760076349E-2</v>
      </c>
      <c r="E16" s="99">
        <v>1.0046454094180051E-2</v>
      </c>
      <c r="F16" s="99">
        <v>0.77504913815384613</v>
      </c>
    </row>
    <row r="17" spans="1:6">
      <c r="A17" s="95" t="s">
        <v>23</v>
      </c>
      <c r="B17" s="99">
        <v>3.6263212341391982</v>
      </c>
      <c r="C17" s="99">
        <v>1.8816947351999E-2</v>
      </c>
      <c r="D17" s="99">
        <v>0.50822630152110693</v>
      </c>
      <c r="E17" s="99">
        <v>0.14065035731852071</v>
      </c>
      <c r="F17" s="99">
        <v>5.4253439670769223</v>
      </c>
    </row>
    <row r="18" spans="1:6">
      <c r="A18" s="95" t="s">
        <v>24</v>
      </c>
      <c r="B18" s="99">
        <v>0</v>
      </c>
      <c r="C18" s="99">
        <v>3.7633894703997996E-3</v>
      </c>
      <c r="D18" s="99">
        <v>0.10515026928022904</v>
      </c>
      <c r="E18" s="99">
        <v>4.0185816376720203E-2</v>
      </c>
      <c r="F18" s="99">
        <v>2.4801572420923077</v>
      </c>
    </row>
    <row r="19" spans="1:6">
      <c r="A19" s="95" t="s">
        <v>25</v>
      </c>
      <c r="B19" s="99">
        <v>0.21331301377289399</v>
      </c>
      <c r="C19" s="99">
        <v>2.8225421027998497E-3</v>
      </c>
      <c r="D19" s="99">
        <v>8.7625224400190868E-2</v>
      </c>
      <c r="E19" s="99">
        <v>3.013936228254015E-2</v>
      </c>
      <c r="F19" s="99">
        <v>0.77504913815384613</v>
      </c>
    </row>
    <row r="20" spans="1:6">
      <c r="A20" s="95" t="s">
        <v>26</v>
      </c>
      <c r="B20" s="99">
        <v>0.21331301377289399</v>
      </c>
      <c r="C20" s="99">
        <v>4.70423683799975E-3</v>
      </c>
      <c r="D20" s="99">
        <v>0.12267531416026722</v>
      </c>
      <c r="E20" s="99">
        <v>3.013936228254015E-2</v>
      </c>
      <c r="F20" s="99">
        <v>2.0242409066666668E-2</v>
      </c>
    </row>
    <row r="21" spans="1:6">
      <c r="A21" s="95" t="s">
        <v>27</v>
      </c>
      <c r="B21" s="99">
        <v>0</v>
      </c>
      <c r="C21" s="99">
        <v>1.8816947351998998E-3</v>
      </c>
      <c r="D21" s="99">
        <v>5.2575134640114519E-2</v>
      </c>
      <c r="E21" s="99">
        <v>1.0046454094180051E-2</v>
      </c>
      <c r="F21" s="99">
        <v>6.7474696888888885E-3</v>
      </c>
    </row>
    <row r="22" spans="1:6">
      <c r="A22" s="95" t="s">
        <v>28</v>
      </c>
      <c r="B22" s="99">
        <v>0.21331301377289399</v>
      </c>
      <c r="C22" s="99">
        <v>8.4676263083995479E-3</v>
      </c>
      <c r="D22" s="99">
        <v>0.24535062832053445</v>
      </c>
      <c r="E22" s="99">
        <v>9.0418086847620455E-2</v>
      </c>
      <c r="F22" s="99">
        <v>1.3636324838033997</v>
      </c>
    </row>
    <row r="23" spans="1:6">
      <c r="A23" s="95" t="s">
        <v>29</v>
      </c>
      <c r="B23" s="99">
        <v>0.21331301377289399</v>
      </c>
      <c r="C23" s="99">
        <v>6.5859315731996489E-3</v>
      </c>
      <c r="D23" s="99">
        <v>0.19277549368041991</v>
      </c>
      <c r="E23" s="99">
        <v>7.0325178659260357E-2</v>
      </c>
      <c r="F23" s="99">
        <v>3.7878680105649996</v>
      </c>
    </row>
    <row r="24" spans="1:6">
      <c r="A24" s="95" t="s">
        <v>30</v>
      </c>
      <c r="B24" s="99">
        <v>0.42662602754578799</v>
      </c>
      <c r="C24" s="99">
        <v>2.2580336822398798E-2</v>
      </c>
      <c r="D24" s="99">
        <v>0.61337657080133612</v>
      </c>
      <c r="E24" s="99">
        <v>0.14065035731852071</v>
      </c>
      <c r="F24" s="99">
        <v>0.15151472042259997</v>
      </c>
    </row>
    <row r="25" spans="1:6">
      <c r="A25" s="95" t="s">
        <v>31</v>
      </c>
      <c r="B25" s="99">
        <v>0</v>
      </c>
      <c r="C25" s="99">
        <v>6.3977620996796589E-2</v>
      </c>
      <c r="D25" s="99">
        <v>1.7525044880038172</v>
      </c>
      <c r="E25" s="99">
        <v>0.47218334242646237</v>
      </c>
      <c r="F25" s="99">
        <v>0.52108610437207525</v>
      </c>
    </row>
    <row r="26" spans="1:6">
      <c r="A26" s="95" t="s">
        <v>32</v>
      </c>
      <c r="B26" s="99">
        <v>0</v>
      </c>
      <c r="C26" s="99">
        <v>2.8225421027998497E-3</v>
      </c>
      <c r="D26" s="99">
        <v>8.7625224400190868E-2</v>
      </c>
      <c r="E26" s="99">
        <v>2.0092908188360101E-2</v>
      </c>
      <c r="F26" s="99">
        <v>6.9478147249610034</v>
      </c>
    </row>
    <row r="27" spans="1:6">
      <c r="A27" s="95" t="s">
        <v>33</v>
      </c>
      <c r="B27" s="99">
        <v>0</v>
      </c>
      <c r="C27" s="99">
        <v>0</v>
      </c>
      <c r="D27" s="99">
        <v>0</v>
      </c>
      <c r="E27" s="99">
        <v>0</v>
      </c>
      <c r="F27" s="99">
        <v>3.4739073624805017</v>
      </c>
    </row>
    <row r="28" spans="1:6">
      <c r="A28" s="95" t="s">
        <v>34</v>
      </c>
      <c r="B28" s="99">
        <v>0</v>
      </c>
      <c r="C28" s="99">
        <v>9.4084736759994991E-4</v>
      </c>
      <c r="D28" s="99">
        <v>3.5050089760076349E-2</v>
      </c>
      <c r="E28" s="99">
        <v>1.0046454094180051E-2</v>
      </c>
      <c r="F28" s="99">
        <v>0.1157969120826834</v>
      </c>
    </row>
    <row r="29" spans="1:6">
      <c r="A29" s="95" t="s">
        <v>35</v>
      </c>
      <c r="B29" s="99">
        <v>0</v>
      </c>
      <c r="C29" s="99">
        <v>2.8225421027998497E-3</v>
      </c>
      <c r="D29" s="99">
        <v>7.0100179520152697E-2</v>
      </c>
      <c r="E29" s="99">
        <v>2.0092908188360101E-2</v>
      </c>
      <c r="F29" s="99">
        <v>2.6989878755555554E-2</v>
      </c>
    </row>
    <row r="30" spans="1:6">
      <c r="A30" s="95" t="s">
        <v>36</v>
      </c>
      <c r="B30" s="99">
        <v>6.186077399413926</v>
      </c>
      <c r="C30" s="99">
        <v>1.5053557881599199E-2</v>
      </c>
      <c r="D30" s="99">
        <v>0.40307603224087801</v>
      </c>
      <c r="E30" s="99">
        <v>0.18083617369524091</v>
      </c>
      <c r="F30" s="99">
        <v>8.0969636266666672E-2</v>
      </c>
    </row>
    <row r="31" spans="1:6">
      <c r="A31" s="95" t="s">
        <v>37</v>
      </c>
      <c r="B31" s="99">
        <v>19.198171239560459</v>
      </c>
      <c r="C31" s="99">
        <v>3.7633894703997996E-3</v>
      </c>
      <c r="D31" s="99">
        <v>0.10515026928022904</v>
      </c>
      <c r="E31" s="99">
        <v>0.59274079155662296</v>
      </c>
      <c r="F31" s="99">
        <v>2.5641230487804876</v>
      </c>
    </row>
    <row r="32" spans="1:6">
      <c r="A32" s="95" t="s">
        <v>38</v>
      </c>
      <c r="B32" s="99">
        <v>0</v>
      </c>
      <c r="C32" s="99">
        <v>3.7633894703997996E-3</v>
      </c>
      <c r="D32" s="99">
        <v>8.7625224400190868E-2</v>
      </c>
      <c r="E32" s="99">
        <v>5.0232270470900252E-2</v>
      </c>
      <c r="F32" s="99">
        <v>0.43956395121951214</v>
      </c>
    </row>
    <row r="33" spans="1:6">
      <c r="A33" s="95" t="s">
        <v>39</v>
      </c>
      <c r="B33" s="99">
        <v>0</v>
      </c>
      <c r="C33" s="99">
        <v>6.5859315731996489E-3</v>
      </c>
      <c r="D33" s="99">
        <v>0.17525044880038174</v>
      </c>
      <c r="E33" s="99">
        <v>4.0185816376720203E-2</v>
      </c>
      <c r="F33" s="99">
        <v>6.7474696888888885E-3</v>
      </c>
    </row>
    <row r="34" spans="1:6">
      <c r="A34" s="95" t="s">
        <v>40</v>
      </c>
      <c r="B34" s="99">
        <v>0</v>
      </c>
      <c r="C34" s="99">
        <v>1.8816947351998998E-3</v>
      </c>
      <c r="D34" s="99">
        <v>5.2575134640114519E-2</v>
      </c>
      <c r="E34" s="99">
        <v>3.013936228254015E-2</v>
      </c>
      <c r="F34" s="99">
        <v>6.7474696888888885E-3</v>
      </c>
    </row>
    <row r="35" spans="1:6">
      <c r="A35" s="95" t="s">
        <v>41</v>
      </c>
      <c r="B35" s="99">
        <v>0</v>
      </c>
      <c r="C35" s="99">
        <v>2.8225421027998497E-3</v>
      </c>
      <c r="D35" s="99">
        <v>7.0100179520152697E-2</v>
      </c>
      <c r="E35" s="99">
        <v>1.0046454094180051E-2</v>
      </c>
      <c r="F35" s="99">
        <v>6.7474696888888885E-3</v>
      </c>
    </row>
    <row r="36" spans="1:6">
      <c r="A36" s="95" t="s">
        <v>42</v>
      </c>
      <c r="B36" s="99">
        <v>0</v>
      </c>
      <c r="C36" s="99">
        <v>9.4084736759994991E-4</v>
      </c>
      <c r="D36" s="99">
        <v>3.5050089760076349E-2</v>
      </c>
      <c r="E36" s="99">
        <v>1.0046454094180051E-2</v>
      </c>
      <c r="F36" s="99">
        <v>0</v>
      </c>
    </row>
    <row r="37" spans="1:6">
      <c r="A37" s="95" t="s">
        <v>43</v>
      </c>
      <c r="B37" s="99">
        <v>0</v>
      </c>
      <c r="C37" s="99">
        <v>6.5859315731996489E-3</v>
      </c>
      <c r="D37" s="99">
        <v>0.17525044880038174</v>
      </c>
      <c r="E37" s="99">
        <v>4.0185816376720203E-2</v>
      </c>
      <c r="F37" s="99">
        <v>6.7474696888888885E-3</v>
      </c>
    </row>
    <row r="38" spans="1:6">
      <c r="A38" s="95" t="s">
        <v>44</v>
      </c>
      <c r="B38" s="99">
        <v>34.225817932223116</v>
      </c>
      <c r="C38" s="99">
        <v>1.5053557881599199E-2</v>
      </c>
      <c r="D38" s="99">
        <v>0.33297585272072527</v>
      </c>
      <c r="E38" s="99">
        <v>7.0325178659260357E-2</v>
      </c>
      <c r="F38" s="99">
        <v>104.08615873344152</v>
      </c>
    </row>
    <row r="39" spans="1:6">
      <c r="A39" s="95" t="s">
        <v>45</v>
      </c>
      <c r="B39" s="99">
        <v>1.0665650688644699</v>
      </c>
      <c r="C39" s="99">
        <v>9.4084736759994991E-4</v>
      </c>
      <c r="D39" s="99">
        <v>3.5050089760076349E-2</v>
      </c>
      <c r="E39" s="99">
        <v>1.0046454094180051E-2</v>
      </c>
      <c r="F39" s="99">
        <v>0</v>
      </c>
    </row>
    <row r="40" spans="1:6">
      <c r="A40" s="95" t="s">
        <v>46</v>
      </c>
      <c r="B40" s="99">
        <v>0</v>
      </c>
      <c r="C40" s="99">
        <v>6.5859315731996489E-3</v>
      </c>
      <c r="D40" s="99">
        <v>0.19277549368041991</v>
      </c>
      <c r="E40" s="99">
        <v>4.0185816376720203E-2</v>
      </c>
      <c r="F40" s="99">
        <v>3.1983006325333334</v>
      </c>
    </row>
    <row r="41" spans="1:6">
      <c r="A41" s="95" t="s">
        <v>47</v>
      </c>
      <c r="B41" s="99">
        <v>0</v>
      </c>
      <c r="C41" s="99">
        <v>0</v>
      </c>
      <c r="D41" s="99">
        <v>0</v>
      </c>
      <c r="E41" s="99">
        <v>0</v>
      </c>
      <c r="F41" s="99">
        <v>0</v>
      </c>
    </row>
    <row r="42" spans="1:6">
      <c r="A42" s="95" t="s">
        <v>48</v>
      </c>
      <c r="B42" s="99">
        <v>0</v>
      </c>
      <c r="C42" s="99">
        <v>0</v>
      </c>
      <c r="D42" s="99">
        <v>0</v>
      </c>
      <c r="E42" s="99">
        <v>0</v>
      </c>
      <c r="F42" s="99">
        <v>6.7474696888888885E-3</v>
      </c>
    </row>
    <row r="43" spans="1:6">
      <c r="A43" s="95" t="s">
        <v>49</v>
      </c>
      <c r="B43" s="99">
        <v>0</v>
      </c>
      <c r="C43" s="99">
        <v>1.2231015778799349E-2</v>
      </c>
      <c r="D43" s="99">
        <v>0.33297585272072527</v>
      </c>
      <c r="E43" s="99">
        <v>7.0325178659260357E-2</v>
      </c>
      <c r="F43" s="99">
        <v>0</v>
      </c>
    </row>
    <row r="44" spans="1:6">
      <c r="A44" s="95" t="s">
        <v>50</v>
      </c>
      <c r="B44" s="99">
        <v>0</v>
      </c>
      <c r="C44" s="99">
        <v>2.4462031557598699E-2</v>
      </c>
      <c r="D44" s="99">
        <v>0.66595170544145055</v>
      </c>
      <c r="E44" s="99">
        <v>0.14065035731852071</v>
      </c>
      <c r="F44" s="99">
        <v>0</v>
      </c>
    </row>
    <row r="45" spans="1:6">
      <c r="A45" s="95" t="s">
        <v>51</v>
      </c>
      <c r="B45" s="99">
        <v>0</v>
      </c>
      <c r="C45" s="99">
        <v>5.8332536791196897E-2</v>
      </c>
      <c r="D45" s="99">
        <v>1.9452799816842372</v>
      </c>
      <c r="E45" s="99">
        <v>0.67311242431006346</v>
      </c>
      <c r="F45" s="99">
        <v>0</v>
      </c>
    </row>
    <row r="46" spans="1:6">
      <c r="A46" s="95" t="s">
        <v>52</v>
      </c>
      <c r="B46" s="99">
        <v>0</v>
      </c>
      <c r="C46" s="99">
        <v>7.0563552569996246E-2</v>
      </c>
      <c r="D46" s="99">
        <v>1.9102298919241609</v>
      </c>
      <c r="E46" s="99">
        <v>0.86399505209948435</v>
      </c>
      <c r="F46" s="99">
        <v>0</v>
      </c>
    </row>
    <row r="47" spans="1:6">
      <c r="A47" s="95" t="s">
        <v>53</v>
      </c>
      <c r="B47" s="99">
        <v>0</v>
      </c>
      <c r="C47" s="99">
        <v>5.5509994688397048E-2</v>
      </c>
      <c r="D47" s="99">
        <v>2.9091574500863366</v>
      </c>
      <c r="E47" s="99">
        <v>0.47218334242646237</v>
      </c>
      <c r="F47" s="99">
        <v>0</v>
      </c>
    </row>
    <row r="48" spans="1:6">
      <c r="A48" s="95" t="s">
        <v>54</v>
      </c>
      <c r="B48" s="99">
        <v>0</v>
      </c>
      <c r="C48" s="99">
        <v>1.2115575937647368E-2</v>
      </c>
      <c r="D48" s="99">
        <v>0.10441481213591922</v>
      </c>
      <c r="E48" s="99">
        <v>7.2864562764528851E-2</v>
      </c>
      <c r="F48" s="99">
        <v>1.8285731864190804</v>
      </c>
    </row>
    <row r="49" spans="1:6">
      <c r="A49" s="95" t="s">
        <v>55</v>
      </c>
      <c r="B49" s="99">
        <v>0</v>
      </c>
      <c r="C49" s="99">
        <v>2.3019594281530002E-2</v>
      </c>
      <c r="D49" s="99">
        <v>0.20137142340498707</v>
      </c>
      <c r="E49" s="99">
        <v>0.1457291255290577</v>
      </c>
      <c r="F49" s="99">
        <v>0</v>
      </c>
    </row>
    <row r="50" spans="1:6">
      <c r="A50" s="95" t="s">
        <v>56</v>
      </c>
      <c r="B50" s="99">
        <v>0</v>
      </c>
      <c r="C50" s="99">
        <v>3.634672781294211E-3</v>
      </c>
      <c r="D50" s="99">
        <v>2.9832803467405491E-2</v>
      </c>
      <c r="E50" s="99">
        <v>2.4288187588176285E-2</v>
      </c>
      <c r="F50" s="99">
        <v>0</v>
      </c>
    </row>
    <row r="51" spans="1:6">
      <c r="A51" s="95" t="s">
        <v>57</v>
      </c>
      <c r="B51" s="99">
        <v>0</v>
      </c>
      <c r="C51" s="99">
        <v>9.6924607501178948E-3</v>
      </c>
      <c r="D51" s="99">
        <v>8.9498410402216469E-2</v>
      </c>
      <c r="E51" s="99">
        <v>7.2864562764528851E-2</v>
      </c>
      <c r="F51" s="99">
        <v>0</v>
      </c>
    </row>
    <row r="52" spans="1:6">
      <c r="A52" s="95" t="s">
        <v>58</v>
      </c>
      <c r="B52" s="99">
        <v>0</v>
      </c>
      <c r="C52" s="99">
        <v>2.1808036687765261E-2</v>
      </c>
      <c r="D52" s="99">
        <v>0.1939132225381357</v>
      </c>
      <c r="E52" s="99">
        <v>0.13358503173496958</v>
      </c>
      <c r="F52" s="99">
        <v>0</v>
      </c>
    </row>
    <row r="53" spans="1:6">
      <c r="A53" s="95" t="s">
        <v>59</v>
      </c>
      <c r="B53" s="99">
        <v>0</v>
      </c>
      <c r="C53" s="99">
        <v>1.090401834388263E-2</v>
      </c>
      <c r="D53" s="99">
        <v>8.9498410402216469E-2</v>
      </c>
      <c r="E53" s="99">
        <v>6.0720468970440707E-2</v>
      </c>
      <c r="F53" s="99">
        <v>0</v>
      </c>
    </row>
    <row r="54" spans="1:6">
      <c r="A54" s="95" t="s">
        <v>60</v>
      </c>
      <c r="B54" s="99">
        <v>0</v>
      </c>
      <c r="C54" s="99">
        <v>7.269345562588422E-3</v>
      </c>
      <c r="D54" s="99">
        <v>6.7123807801662355E-2</v>
      </c>
      <c r="E54" s="99">
        <v>3.6432281382264425E-2</v>
      </c>
      <c r="F54" s="99">
        <v>0</v>
      </c>
    </row>
    <row r="55" spans="1:6">
      <c r="A55" s="95" t="s">
        <v>61</v>
      </c>
      <c r="B55" s="99">
        <v>0</v>
      </c>
      <c r="C55" s="99">
        <v>1.2115575937647369E-3</v>
      </c>
      <c r="D55" s="99">
        <v>7.4582008668513727E-3</v>
      </c>
      <c r="E55" s="99">
        <v>1.2144093794088142E-2</v>
      </c>
      <c r="F55" s="99">
        <v>0</v>
      </c>
    </row>
    <row r="56" spans="1:6">
      <c r="A56" s="95" t="s">
        <v>62</v>
      </c>
      <c r="B56" s="99">
        <v>0</v>
      </c>
      <c r="C56" s="99">
        <v>0</v>
      </c>
      <c r="D56" s="99">
        <v>0</v>
      </c>
      <c r="E56" s="99">
        <v>0</v>
      </c>
      <c r="F56" s="99">
        <v>0</v>
      </c>
    </row>
    <row r="57" spans="1:6">
      <c r="A57" s="95" t="s">
        <v>63</v>
      </c>
      <c r="B57" s="99">
        <v>0</v>
      </c>
      <c r="C57" s="99">
        <v>1.5750248718941578E-2</v>
      </c>
      <c r="D57" s="99">
        <v>0</v>
      </c>
      <c r="E57" s="99">
        <v>1.2144093794088142E-2</v>
      </c>
      <c r="F57" s="99">
        <v>0</v>
      </c>
    </row>
    <row r="58" spans="1:6">
      <c r="A58" s="95" t="s">
        <v>64</v>
      </c>
      <c r="B58" s="99">
        <v>0</v>
      </c>
      <c r="C58" s="99">
        <v>4.8462303750589474E-3</v>
      </c>
      <c r="D58" s="99">
        <v>4.4749205201108234E-2</v>
      </c>
      <c r="E58" s="99">
        <v>3.6432281382264425E-2</v>
      </c>
      <c r="F58" s="99">
        <v>0</v>
      </c>
    </row>
    <row r="59" spans="1:6">
      <c r="A59" s="95" t="s">
        <v>65</v>
      </c>
      <c r="B59" s="99">
        <v>0</v>
      </c>
      <c r="C59" s="99">
        <v>0</v>
      </c>
      <c r="D59" s="99">
        <v>0</v>
      </c>
      <c r="E59" s="99">
        <v>1.2144093794088142E-2</v>
      </c>
      <c r="F59" s="99">
        <v>0</v>
      </c>
    </row>
    <row r="60" spans="1:6">
      <c r="A60" s="95" t="s">
        <v>66</v>
      </c>
      <c r="B60" s="99">
        <v>0</v>
      </c>
      <c r="C60" s="99">
        <v>4.8462303750589474E-3</v>
      </c>
      <c r="D60" s="99">
        <v>3.7291004334256861E-2</v>
      </c>
      <c r="E60" s="99">
        <v>3.6432281382264425E-2</v>
      </c>
      <c r="F60" s="99">
        <v>0</v>
      </c>
    </row>
    <row r="61" spans="1:6">
      <c r="A61" s="95" t="s">
        <v>67</v>
      </c>
      <c r="B61" s="99">
        <v>0</v>
      </c>
      <c r="C61" s="99">
        <v>3.634672781294211E-3</v>
      </c>
      <c r="D61" s="99">
        <v>2.9832803467405491E-2</v>
      </c>
      <c r="E61" s="99">
        <v>3.6432281382264425E-2</v>
      </c>
      <c r="F61" s="99">
        <v>0</v>
      </c>
    </row>
    <row r="62" spans="1:6">
      <c r="A62" s="95" t="s">
        <v>68</v>
      </c>
      <c r="B62" s="99">
        <v>0</v>
      </c>
      <c r="C62" s="99">
        <v>3.634672781294211E-3</v>
      </c>
      <c r="D62" s="99">
        <v>3.7291004334256861E-2</v>
      </c>
      <c r="E62" s="99">
        <v>4.8576375176352569E-2</v>
      </c>
      <c r="F62" s="99">
        <v>2.1262478911849774E-2</v>
      </c>
    </row>
    <row r="63" spans="1:6">
      <c r="A63" s="95" t="s">
        <v>69</v>
      </c>
      <c r="B63" s="99">
        <v>0</v>
      </c>
      <c r="C63" s="99">
        <v>78.442873376586078</v>
      </c>
      <c r="D63" s="99">
        <v>50.595827953754238</v>
      </c>
      <c r="E63" s="99">
        <v>2.2423758232696738</v>
      </c>
      <c r="F63" s="99">
        <v>4.0591611753504645E-3</v>
      </c>
    </row>
    <row r="64" spans="1:6">
      <c r="A64" s="95" t="s">
        <v>70</v>
      </c>
      <c r="B64" s="99">
        <v>0</v>
      </c>
      <c r="C64" s="99">
        <v>6.47218427199555</v>
      </c>
      <c r="D64" s="99">
        <v>4.2740767906139423</v>
      </c>
      <c r="E64" s="99">
        <v>0.19026219106530565</v>
      </c>
      <c r="F64" s="99">
        <v>4.0591611753504645E-3</v>
      </c>
    </row>
    <row r="65" spans="1:6">
      <c r="A65" s="95" t="s">
        <v>71</v>
      </c>
      <c r="B65" s="99">
        <v>0.08</v>
      </c>
      <c r="C65" s="99">
        <v>1.5533242252789319</v>
      </c>
      <c r="D65" s="99">
        <v>3.234436490194335</v>
      </c>
      <c r="E65" s="99">
        <v>0.19026219106530565</v>
      </c>
      <c r="F65" s="99">
        <v>4.0591611753504645E-3</v>
      </c>
    </row>
    <row r="66" spans="1:6">
      <c r="A66" s="95" t="s">
        <v>72</v>
      </c>
      <c r="B66" s="99">
        <v>0</v>
      </c>
      <c r="C66" s="99">
        <v>20.193214928626116</v>
      </c>
      <c r="D66" s="99">
        <v>13.399808316519387</v>
      </c>
      <c r="E66" s="99">
        <v>16.756662970251565</v>
      </c>
      <c r="F66" s="99">
        <v>4.0591611753504645E-3</v>
      </c>
    </row>
    <row r="67" spans="1:6">
      <c r="A67" s="95" t="s">
        <v>73</v>
      </c>
      <c r="B67" s="99">
        <v>0</v>
      </c>
      <c r="C67" s="99">
        <v>0</v>
      </c>
      <c r="D67" s="99">
        <v>0</v>
      </c>
      <c r="E67" s="99">
        <v>0</v>
      </c>
      <c r="F67" s="99">
        <v>4.0591611753504645E-3</v>
      </c>
    </row>
    <row r="68" spans="1:6">
      <c r="A68" s="95" t="s">
        <v>74</v>
      </c>
      <c r="B68" s="99">
        <v>0</v>
      </c>
      <c r="C68" s="99">
        <v>4.142197934077152</v>
      </c>
      <c r="D68" s="99">
        <v>2.1947961897747272</v>
      </c>
      <c r="E68" s="99">
        <v>0.10872125203731751</v>
      </c>
      <c r="F68" s="99">
        <v>4.0591611753504645E-3</v>
      </c>
    </row>
    <row r="69" spans="1:6">
      <c r="A69" s="95" t="s">
        <v>75</v>
      </c>
      <c r="B69" s="99">
        <v>0</v>
      </c>
      <c r="C69" s="99">
        <v>4.8462303750589474E-3</v>
      </c>
      <c r="D69" s="99">
        <v>4.4749205201108234E-2</v>
      </c>
      <c r="E69" s="99">
        <v>4.8576375176352569E-2</v>
      </c>
      <c r="F69" s="99">
        <v>0</v>
      </c>
    </row>
    <row r="70" spans="1:6">
      <c r="A70" s="95" t="s">
        <v>76</v>
      </c>
      <c r="B70" s="99">
        <v>0.25595024652366993</v>
      </c>
      <c r="C70" s="99">
        <v>3.9981400594236313E-2</v>
      </c>
      <c r="D70" s="99">
        <v>0.35053544074201454</v>
      </c>
      <c r="E70" s="99">
        <v>0.2307377820876747</v>
      </c>
      <c r="F70" s="99">
        <v>0.47007277107550482</v>
      </c>
    </row>
    <row r="71" spans="1:6">
      <c r="A71" s="95" t="s">
        <v>77</v>
      </c>
      <c r="B71" s="99">
        <v>0</v>
      </c>
      <c r="C71" s="99">
        <v>2.4231151875294737E-3</v>
      </c>
      <c r="D71" s="99">
        <v>2.2374602600554117E-2</v>
      </c>
      <c r="E71" s="99">
        <v>1.2144093794088142E-2</v>
      </c>
      <c r="F71" s="99">
        <v>0</v>
      </c>
    </row>
    <row r="72" spans="1:6">
      <c r="A72" s="95" t="s">
        <v>78</v>
      </c>
      <c r="B72" s="99">
        <v>0</v>
      </c>
      <c r="C72" s="99">
        <v>2.4231151875294737E-3</v>
      </c>
      <c r="D72" s="99">
        <v>1.4916401733702745E-2</v>
      </c>
      <c r="E72" s="99">
        <v>1.2144093794088142E-2</v>
      </c>
      <c r="F72" s="99">
        <v>0</v>
      </c>
    </row>
    <row r="73" spans="1:6">
      <c r="A73" s="95" t="s">
        <v>79</v>
      </c>
      <c r="B73" s="99">
        <v>0</v>
      </c>
      <c r="C73" s="99">
        <v>2.4231151875294737E-3</v>
      </c>
      <c r="D73" s="99">
        <v>2.2374602600554117E-2</v>
      </c>
      <c r="E73" s="99">
        <v>1.2144093794088142E-2</v>
      </c>
      <c r="F73" s="99">
        <v>0</v>
      </c>
    </row>
    <row r="74" spans="1:6">
      <c r="A74" s="95" t="s">
        <v>80</v>
      </c>
      <c r="B74" s="99">
        <v>0</v>
      </c>
      <c r="C74" s="99">
        <v>0</v>
      </c>
      <c r="D74" s="99">
        <v>0</v>
      </c>
      <c r="E74" s="99">
        <v>0</v>
      </c>
      <c r="F74" s="99">
        <v>0</v>
      </c>
    </row>
    <row r="75" spans="1:6">
      <c r="A75" s="95" t="s">
        <v>81</v>
      </c>
      <c r="B75" s="99">
        <v>0</v>
      </c>
      <c r="C75" s="99">
        <v>1.2115575937647369E-3</v>
      </c>
      <c r="D75" s="99">
        <v>7.4582008668513727E-3</v>
      </c>
      <c r="E75" s="99">
        <v>1.2144093794088142E-2</v>
      </c>
      <c r="F75" s="99">
        <v>0</v>
      </c>
    </row>
    <row r="76" spans="1:6">
      <c r="A76" s="95" t="s">
        <v>82</v>
      </c>
      <c r="B76" s="99">
        <v>0</v>
      </c>
      <c r="C76" s="99">
        <v>0</v>
      </c>
      <c r="D76" s="99">
        <v>0</v>
      </c>
      <c r="E76" s="99">
        <v>0</v>
      </c>
      <c r="F76" s="99">
        <v>0</v>
      </c>
    </row>
    <row r="77" spans="1:6">
      <c r="A77" s="95" t="s">
        <v>83</v>
      </c>
      <c r="B77" s="99">
        <v>0</v>
      </c>
      <c r="C77" s="99">
        <v>0</v>
      </c>
      <c r="D77" s="99">
        <v>0</v>
      </c>
      <c r="E77" s="99">
        <v>0</v>
      </c>
      <c r="F77" s="99">
        <v>0</v>
      </c>
    </row>
    <row r="78" spans="1:6">
      <c r="A78" s="95" t="s">
        <v>84</v>
      </c>
      <c r="B78" s="99">
        <v>0</v>
      </c>
      <c r="C78" s="99">
        <v>0</v>
      </c>
      <c r="D78" s="99">
        <v>0</v>
      </c>
      <c r="E78" s="99">
        <v>0</v>
      </c>
      <c r="F78" s="99">
        <v>0</v>
      </c>
    </row>
    <row r="79" spans="1:6">
      <c r="A79" s="95" t="s">
        <v>85</v>
      </c>
      <c r="B79" s="99">
        <v>0</v>
      </c>
      <c r="C79" s="99">
        <v>1.2115575937647369E-3</v>
      </c>
      <c r="D79" s="99">
        <v>1.4916401733702745E-2</v>
      </c>
      <c r="E79" s="99">
        <v>0</v>
      </c>
      <c r="F79" s="99">
        <v>0</v>
      </c>
    </row>
    <row r="80" spans="1:6">
      <c r="A80" s="95" t="s">
        <v>86</v>
      </c>
      <c r="B80" s="99">
        <v>0</v>
      </c>
      <c r="C80" s="99">
        <v>7.269345562588422E-3</v>
      </c>
      <c r="D80" s="99">
        <v>6.7123807801662355E-2</v>
      </c>
      <c r="E80" s="99">
        <v>3.6432281382264425E-2</v>
      </c>
      <c r="F80" s="99">
        <v>0</v>
      </c>
    </row>
    <row r="81" spans="1:6">
      <c r="A81" s="95" t="s">
        <v>87</v>
      </c>
      <c r="B81" s="99">
        <v>0.27493811450878985</v>
      </c>
      <c r="C81" s="99">
        <v>0</v>
      </c>
      <c r="D81" s="99">
        <v>0</v>
      </c>
      <c r="E81" s="99">
        <v>0</v>
      </c>
      <c r="F81" s="99">
        <v>2.8272650000000001</v>
      </c>
    </row>
    <row r="82" spans="1:6">
      <c r="A82" s="95" t="s">
        <v>88</v>
      </c>
      <c r="B82" s="99">
        <v>0</v>
      </c>
      <c r="C82" s="99">
        <v>1.2115575937647369E-3</v>
      </c>
      <c r="D82" s="99">
        <v>7.4582008668513727E-3</v>
      </c>
      <c r="E82" s="99">
        <v>0</v>
      </c>
      <c r="F82" s="99">
        <v>0</v>
      </c>
    </row>
    <row r="83" spans="1:6">
      <c r="A83" s="95" t="s">
        <v>89</v>
      </c>
      <c r="B83" s="99">
        <v>0</v>
      </c>
      <c r="C83" s="99">
        <v>9.6924607501178948E-3</v>
      </c>
      <c r="D83" s="99">
        <v>8.9498410402216469E-2</v>
      </c>
      <c r="E83" s="99">
        <v>4.8576375176352569E-2</v>
      </c>
      <c r="F83" s="99">
        <v>0</v>
      </c>
    </row>
    <row r="84" spans="1:6">
      <c r="A84" s="95" t="s">
        <v>90</v>
      </c>
      <c r="B84" s="99">
        <v>0.27493811450878985</v>
      </c>
      <c r="C84" s="99">
        <v>2.0179899999999999E-3</v>
      </c>
      <c r="D84" s="99">
        <v>0.63845647067558442</v>
      </c>
      <c r="E84" s="99">
        <v>3.8503259898316964</v>
      </c>
      <c r="F84" s="99">
        <v>2.8272650000000001</v>
      </c>
    </row>
    <row r="85" spans="1:6">
      <c r="A85" s="95" t="s">
        <v>91</v>
      </c>
      <c r="B85" s="99">
        <v>8.5316748841223311E-2</v>
      </c>
      <c r="C85" s="99">
        <v>1.2115575937647368E-2</v>
      </c>
      <c r="D85" s="99">
        <v>0.11187301300277058</v>
      </c>
      <c r="E85" s="99">
        <v>6.0720468970440707E-2</v>
      </c>
      <c r="F85" s="99">
        <v>1.9291900023394513</v>
      </c>
    </row>
    <row r="86" spans="1:6">
      <c r="A86" s="95" t="s">
        <v>92</v>
      </c>
      <c r="B86" s="99">
        <v>0</v>
      </c>
      <c r="C86" s="99">
        <v>0</v>
      </c>
      <c r="D86" s="99">
        <v>7.4582008668513727E-3</v>
      </c>
      <c r="E86" s="99">
        <v>0</v>
      </c>
      <c r="F86" s="99">
        <v>0</v>
      </c>
    </row>
    <row r="87" spans="1:6">
      <c r="A87" s="95" t="s">
        <v>93</v>
      </c>
      <c r="B87" s="99">
        <v>0</v>
      </c>
      <c r="C87" s="99">
        <v>3.634672781294211E-3</v>
      </c>
      <c r="D87" s="99">
        <v>2.9832803467405491E-2</v>
      </c>
      <c r="E87" s="99">
        <v>1.2144093794088142E-2</v>
      </c>
      <c r="F87" s="99">
        <v>0</v>
      </c>
    </row>
    <row r="88" spans="1:6">
      <c r="A88" s="95" t="s">
        <v>94</v>
      </c>
      <c r="B88" s="99">
        <v>0</v>
      </c>
      <c r="C88" s="99">
        <v>0</v>
      </c>
      <c r="D88" s="99">
        <v>0</v>
      </c>
      <c r="E88" s="99">
        <v>0</v>
      </c>
      <c r="F88" s="99">
        <v>0</v>
      </c>
    </row>
    <row r="89" spans="1:6">
      <c r="A89" s="95" t="s">
        <v>95</v>
      </c>
      <c r="B89" s="99">
        <v>0</v>
      </c>
      <c r="C89" s="99">
        <v>7.269345562588422E-3</v>
      </c>
      <c r="D89" s="99">
        <v>6.7123807801662355E-2</v>
      </c>
      <c r="E89" s="99">
        <v>3.6432281382264425E-2</v>
      </c>
      <c r="F89" s="99">
        <v>0</v>
      </c>
    </row>
    <row r="90" spans="1:6">
      <c r="A90" s="95" t="s">
        <v>96</v>
      </c>
      <c r="B90" s="99">
        <v>0</v>
      </c>
      <c r="C90" s="99">
        <v>2.4231151875294737E-3</v>
      </c>
      <c r="D90" s="99">
        <v>7.4582008668513727E-3</v>
      </c>
      <c r="E90" s="99">
        <v>4.8576375176352569E-2</v>
      </c>
      <c r="F90" s="99">
        <v>0</v>
      </c>
    </row>
    <row r="91" spans="1:6">
      <c r="A91" s="95" t="s">
        <v>97</v>
      </c>
      <c r="B91" s="99">
        <v>0</v>
      </c>
      <c r="C91" s="99">
        <v>1.2115575937647369E-3</v>
      </c>
      <c r="D91" s="99">
        <v>7.4582008668513727E-3</v>
      </c>
      <c r="E91" s="99">
        <v>0</v>
      </c>
      <c r="F91" s="99">
        <v>0</v>
      </c>
    </row>
    <row r="92" spans="1:6">
      <c r="A92" s="95" t="s">
        <v>98</v>
      </c>
      <c r="B92" s="99">
        <v>0</v>
      </c>
      <c r="C92" s="99">
        <v>1.6961806312706315E-2</v>
      </c>
      <c r="D92" s="99">
        <v>0.15662221820387881</v>
      </c>
      <c r="E92" s="99">
        <v>8.5008656558616988E-2</v>
      </c>
      <c r="F92" s="99">
        <v>0</v>
      </c>
    </row>
    <row r="93" spans="1:6">
      <c r="A93" s="95" t="s">
        <v>99</v>
      </c>
      <c r="B93" s="99">
        <v>0</v>
      </c>
      <c r="C93" s="99">
        <v>0</v>
      </c>
      <c r="D93" s="99">
        <v>0</v>
      </c>
      <c r="E93" s="99">
        <v>0</v>
      </c>
      <c r="F93" s="99">
        <v>0</v>
      </c>
    </row>
    <row r="94" spans="1:6">
      <c r="A94" s="95" t="s">
        <v>100</v>
      </c>
      <c r="B94" s="99">
        <v>0</v>
      </c>
      <c r="C94" s="99">
        <v>8.4809031563531576E-3</v>
      </c>
      <c r="D94" s="99">
        <v>7.4582008668513722E-2</v>
      </c>
      <c r="E94" s="99">
        <v>3.6432281382264425E-2</v>
      </c>
      <c r="F94" s="99">
        <v>0</v>
      </c>
    </row>
    <row r="95" spans="1:6">
      <c r="A95" s="95" t="s">
        <v>101</v>
      </c>
      <c r="B95" s="99">
        <v>0</v>
      </c>
      <c r="C95" s="99">
        <v>1.4538691125176844E-2</v>
      </c>
      <c r="D95" s="99">
        <v>0.13424761560332471</v>
      </c>
      <c r="E95" s="99">
        <v>7.2864562764528851E-2</v>
      </c>
      <c r="F95" s="99">
        <v>0.45021054131175103</v>
      </c>
    </row>
    <row r="96" spans="1:6">
      <c r="A96" s="95" t="s">
        <v>102</v>
      </c>
      <c r="B96" s="99">
        <v>0</v>
      </c>
      <c r="C96" s="99">
        <v>1.2115575937647368E-2</v>
      </c>
      <c r="D96" s="99">
        <v>0.10441481213591922</v>
      </c>
      <c r="E96" s="99">
        <v>6.0720468970440707E-2</v>
      </c>
      <c r="F96" s="99">
        <v>0</v>
      </c>
    </row>
    <row r="97" spans="1:10">
      <c r="A97" s="95" t="s">
        <v>103</v>
      </c>
      <c r="B97" s="99">
        <v>0</v>
      </c>
      <c r="C97" s="99">
        <v>0</v>
      </c>
      <c r="D97" s="99">
        <v>7.4582008668513727E-3</v>
      </c>
      <c r="E97" s="99">
        <v>0</v>
      </c>
      <c r="F97" s="99">
        <v>0</v>
      </c>
    </row>
    <row r="98" spans="1:10">
      <c r="A98" s="95" t="s">
        <v>104</v>
      </c>
      <c r="B98" s="99">
        <v>0.34126699536489324</v>
      </c>
      <c r="C98" s="99">
        <v>6.0577879688236838E-3</v>
      </c>
      <c r="D98" s="99">
        <v>5.2207406067959608E-2</v>
      </c>
      <c r="E98" s="99">
        <v>2.4288187588176285E-2</v>
      </c>
      <c r="F98" s="99">
        <v>0.14839923094918853</v>
      </c>
    </row>
    <row r="99" spans="1:10">
      <c r="A99" s="95" t="s">
        <v>105</v>
      </c>
      <c r="B99" s="99">
        <v>0.34126699536489324</v>
      </c>
      <c r="C99" s="99">
        <v>3.634672781294211E-3</v>
      </c>
      <c r="D99" s="99">
        <v>3.7291004334256861E-2</v>
      </c>
      <c r="E99" s="99">
        <v>2.4288187588176285E-2</v>
      </c>
      <c r="F99" s="99">
        <v>0</v>
      </c>
    </row>
    <row r="100" spans="1:10">
      <c r="A100" s="95" t="s">
        <v>106</v>
      </c>
      <c r="B100" s="99">
        <v>0</v>
      </c>
      <c r="C100" s="99">
        <v>3.634672781294211E-3</v>
      </c>
      <c r="D100" s="99">
        <v>3.7291004334256861E-2</v>
      </c>
      <c r="E100" s="99">
        <v>2.4288187588176285E-2</v>
      </c>
      <c r="F100" s="99">
        <v>0</v>
      </c>
    </row>
    <row r="101" spans="1:10">
      <c r="A101" s="95" t="s">
        <v>107</v>
      </c>
      <c r="B101" s="99">
        <v>1.1091177349359032</v>
      </c>
      <c r="C101" s="99">
        <v>6.0577879688236838E-3</v>
      </c>
      <c r="D101" s="99">
        <v>5.2207406067959608E-2</v>
      </c>
      <c r="E101" s="99">
        <v>8.5008656558616988E-2</v>
      </c>
      <c r="F101" s="99">
        <v>1.0320414585246434</v>
      </c>
    </row>
    <row r="102" spans="1:10">
      <c r="A102" s="95" t="s">
        <v>108</v>
      </c>
      <c r="B102" s="99">
        <v>0</v>
      </c>
      <c r="C102" s="99">
        <v>1.2115575937647368E-2</v>
      </c>
      <c r="D102" s="99">
        <v>0.11187301300277058</v>
      </c>
      <c r="E102" s="99">
        <v>0.13358503173496958</v>
      </c>
      <c r="F102" s="99">
        <v>0</v>
      </c>
    </row>
    <row r="103" spans="1:10">
      <c r="A103" s="95" t="s">
        <v>109</v>
      </c>
      <c r="B103" s="99">
        <v>0</v>
      </c>
      <c r="C103" s="99">
        <v>1.090401834388263E-2</v>
      </c>
      <c r="D103" s="99">
        <v>9.6956611269067849E-2</v>
      </c>
      <c r="E103" s="99">
        <v>0.12144093794088141</v>
      </c>
      <c r="F103" s="99">
        <v>0.68802763901642905</v>
      </c>
    </row>
    <row r="104" spans="1:10">
      <c r="A104" s="95" t="s">
        <v>110</v>
      </c>
      <c r="B104" s="99">
        <v>0</v>
      </c>
      <c r="C104" s="99">
        <v>0</v>
      </c>
      <c r="D104" s="99">
        <v>0</v>
      </c>
      <c r="E104" s="99">
        <v>0</v>
      </c>
      <c r="F104" s="99">
        <v>0</v>
      </c>
    </row>
    <row r="105" spans="1:10">
      <c r="A105" s="95" t="s">
        <v>111</v>
      </c>
      <c r="B105" s="99">
        <v>0</v>
      </c>
      <c r="C105" s="99">
        <v>3.0288939844118422E-2</v>
      </c>
      <c r="D105" s="99">
        <v>0.26849523120664942</v>
      </c>
      <c r="E105" s="99">
        <v>0.18216140691132213</v>
      </c>
      <c r="F105" s="99">
        <v>0</v>
      </c>
    </row>
    <row r="106" spans="1:10">
      <c r="A106" s="95" t="s">
        <v>112</v>
      </c>
      <c r="B106" s="99">
        <v>0</v>
      </c>
      <c r="C106" s="99">
        <v>0</v>
      </c>
      <c r="D106" s="99">
        <v>0</v>
      </c>
      <c r="E106" s="99">
        <v>0</v>
      </c>
      <c r="F106" s="99">
        <v>0</v>
      </c>
    </row>
    <row r="107" spans="1:10">
      <c r="A107" s="95" t="s">
        <v>113</v>
      </c>
      <c r="B107" s="99">
        <v>0</v>
      </c>
      <c r="C107" s="99">
        <v>2.4231151875294735E-2</v>
      </c>
      <c r="D107" s="99">
        <v>0.2162878251386898</v>
      </c>
      <c r="E107" s="99">
        <v>0.1457291255290577</v>
      </c>
      <c r="F107" s="99">
        <v>0</v>
      </c>
    </row>
    <row r="108" spans="1:10">
      <c r="A108" s="95" t="s">
        <v>114</v>
      </c>
      <c r="B108" s="99">
        <v>0</v>
      </c>
      <c r="C108" s="99">
        <v>4.8462303750589474E-3</v>
      </c>
      <c r="D108" s="99">
        <v>4.4749205201108234E-2</v>
      </c>
      <c r="E108" s="99">
        <v>2.4288187588176285E-2</v>
      </c>
      <c r="F108" s="99">
        <v>0</v>
      </c>
    </row>
    <row r="109" spans="1:10">
      <c r="A109" s="95" t="s">
        <v>115</v>
      </c>
      <c r="B109" s="99">
        <v>0</v>
      </c>
      <c r="C109" s="99">
        <v>1.2115575937647369E-3</v>
      </c>
      <c r="D109" s="99">
        <v>1.4916401733702745E-2</v>
      </c>
      <c r="E109" s="99">
        <v>1.2144093794088142E-2</v>
      </c>
      <c r="F109" s="99">
        <v>0</v>
      </c>
    </row>
    <row r="110" spans="1:10">
      <c r="A110" s="3" t="s">
        <v>7</v>
      </c>
      <c r="B110" s="3">
        <f>SUM(B4:B109)</f>
        <v>71.727852766659453</v>
      </c>
      <c r="C110" s="3">
        <f>SUM(C4:C109)</f>
        <v>113.85750435999996</v>
      </c>
      <c r="D110" s="3">
        <f>SUM(D4:D109)</f>
        <v>110.83199582031371</v>
      </c>
      <c r="E110" s="3">
        <f t="shared" ref="E110:F110" si="0">SUM(E4:E109)</f>
        <v>32.570275626358431</v>
      </c>
      <c r="F110" s="3">
        <f t="shared" si="0"/>
        <v>151.52944689172881</v>
      </c>
      <c r="G110" s="3"/>
      <c r="H110" s="3"/>
      <c r="J110" s="3"/>
    </row>
  </sheetData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22"/>
  <sheetViews>
    <sheetView topLeftCell="A76" zoomScale="85" zoomScaleNormal="85" workbookViewId="0">
      <selection activeCell="C8" sqref="C8"/>
    </sheetView>
  </sheetViews>
  <sheetFormatPr defaultRowHeight="11.25"/>
  <cols>
    <col min="1" max="1" width="41.140625" style="4" bestFit="1" customWidth="1"/>
    <col min="2" max="2" width="53.5703125" style="4" bestFit="1" customWidth="1"/>
    <col min="3" max="3" width="29.28515625" style="4" customWidth="1"/>
    <col min="4" max="4" width="15.28515625" style="4" customWidth="1"/>
    <col min="5" max="5" width="42.28515625" style="4" customWidth="1"/>
    <col min="6" max="6" width="40" style="4" customWidth="1"/>
    <col min="7" max="16384" width="9.140625" style="4"/>
  </cols>
  <sheetData>
    <row r="1" spans="1:6">
      <c r="A1" s="4" t="s">
        <v>119</v>
      </c>
    </row>
    <row r="2" spans="1:6">
      <c r="A2" s="4" t="s">
        <v>124</v>
      </c>
    </row>
    <row r="3" spans="1:6">
      <c r="A3" s="5" t="s">
        <v>10</v>
      </c>
      <c r="B3" s="5" t="s">
        <v>123</v>
      </c>
      <c r="C3" s="6" t="s">
        <v>158</v>
      </c>
      <c r="D3" s="6" t="s">
        <v>157</v>
      </c>
      <c r="E3" s="6" t="s">
        <v>122</v>
      </c>
      <c r="F3" s="6"/>
    </row>
    <row r="4" spans="1:6" s="9" customFormat="1">
      <c r="A4" s="7" t="s">
        <v>1</v>
      </c>
      <c r="B4" s="8" t="s">
        <v>9</v>
      </c>
      <c r="C4" s="8">
        <v>0</v>
      </c>
      <c r="E4" s="9">
        <f>$B$114/7</f>
        <v>0.20891567654524915</v>
      </c>
    </row>
    <row r="5" spans="1:6" s="9" customFormat="1">
      <c r="A5" s="7" t="s">
        <v>1</v>
      </c>
      <c r="B5" s="8" t="s">
        <v>11</v>
      </c>
      <c r="C5" s="10">
        <v>0</v>
      </c>
      <c r="E5" s="9">
        <f t="shared" ref="E5:E10" si="0">$B$114/7</f>
        <v>0.20891567654524915</v>
      </c>
    </row>
    <row r="6" spans="1:6" s="9" customFormat="1">
      <c r="A6" s="7" t="s">
        <v>1</v>
      </c>
      <c r="B6" s="8" t="s">
        <v>12</v>
      </c>
      <c r="C6" s="8">
        <v>0</v>
      </c>
      <c r="E6" s="9">
        <f t="shared" si="0"/>
        <v>0.20891567654524915</v>
      </c>
    </row>
    <row r="7" spans="1:6" s="9" customFormat="1">
      <c r="A7" s="7" t="s">
        <v>1</v>
      </c>
      <c r="B7" s="8" t="s">
        <v>13</v>
      </c>
      <c r="C7" s="10">
        <v>0</v>
      </c>
      <c r="E7" s="9">
        <f t="shared" si="0"/>
        <v>0.20891567654524915</v>
      </c>
    </row>
    <row r="8" spans="1:6" s="9" customFormat="1">
      <c r="A8" s="7" t="s">
        <v>1</v>
      </c>
      <c r="B8" s="8" t="s">
        <v>14</v>
      </c>
      <c r="C8" s="10">
        <v>0</v>
      </c>
      <c r="E8" s="9">
        <f t="shared" si="0"/>
        <v>0.20891567654524915</v>
      </c>
    </row>
    <row r="9" spans="1:6" s="9" customFormat="1">
      <c r="A9" s="7" t="s">
        <v>1</v>
      </c>
      <c r="B9" s="8" t="s">
        <v>15</v>
      </c>
      <c r="C9" s="10">
        <v>0</v>
      </c>
      <c r="E9" s="9">
        <f t="shared" si="0"/>
        <v>0.20891567654524915</v>
      </c>
    </row>
    <row r="10" spans="1:6" s="9" customFormat="1">
      <c r="A10" s="7" t="s">
        <v>1</v>
      </c>
      <c r="B10" s="8" t="s">
        <v>16</v>
      </c>
      <c r="C10" s="10">
        <v>0</v>
      </c>
      <c r="E10" s="9">
        <f t="shared" si="0"/>
        <v>0.20891567654524915</v>
      </c>
    </row>
    <row r="11" spans="1:6">
      <c r="A11" s="11" t="s">
        <v>2</v>
      </c>
      <c r="B11" s="12" t="s">
        <v>17</v>
      </c>
      <c r="C11" s="13">
        <v>0</v>
      </c>
      <c r="D11" s="14">
        <f>C11/$C$115</f>
        <v>0</v>
      </c>
      <c r="E11" s="4">
        <f>D11*$B$115</f>
        <v>0</v>
      </c>
    </row>
    <row r="12" spans="1:6">
      <c r="A12" s="11" t="s">
        <v>2</v>
      </c>
      <c r="B12" s="12" t="s">
        <v>18</v>
      </c>
      <c r="C12" s="13">
        <v>0</v>
      </c>
      <c r="D12" s="14">
        <f t="shared" ref="D12:D36" si="1">C12/$C$115</f>
        <v>0</v>
      </c>
      <c r="E12" s="4">
        <f t="shared" ref="E12:E37" si="2">D12*$B$115</f>
        <v>0</v>
      </c>
    </row>
    <row r="13" spans="1:6">
      <c r="A13" s="11" t="s">
        <v>2</v>
      </c>
      <c r="B13" s="12" t="s">
        <v>19</v>
      </c>
      <c r="C13" s="13">
        <v>0</v>
      </c>
      <c r="D13" s="14">
        <f t="shared" si="1"/>
        <v>0</v>
      </c>
      <c r="E13" s="4">
        <f t="shared" si="2"/>
        <v>0</v>
      </c>
    </row>
    <row r="14" spans="1:6">
      <c r="A14" s="11" t="s">
        <v>2</v>
      </c>
      <c r="B14" s="12" t="s">
        <v>20</v>
      </c>
      <c r="C14" s="13">
        <v>0</v>
      </c>
      <c r="D14" s="14">
        <f t="shared" si="1"/>
        <v>0</v>
      </c>
      <c r="E14" s="4">
        <f t="shared" si="2"/>
        <v>0</v>
      </c>
    </row>
    <row r="15" spans="1:6">
      <c r="A15" s="11" t="s">
        <v>2</v>
      </c>
      <c r="B15" s="15" t="s">
        <v>21</v>
      </c>
      <c r="C15" s="16">
        <v>9</v>
      </c>
      <c r="D15" s="14">
        <f t="shared" si="1"/>
        <v>5.7692307692307696E-2</v>
      </c>
      <c r="E15" s="4">
        <f t="shared" si="2"/>
        <v>1.919817123956046</v>
      </c>
    </row>
    <row r="16" spans="1:6">
      <c r="A16" s="11" t="s">
        <v>2</v>
      </c>
      <c r="B16" s="15" t="s">
        <v>22</v>
      </c>
      <c r="C16" s="16">
        <v>0</v>
      </c>
      <c r="D16" s="14">
        <f t="shared" si="1"/>
        <v>0</v>
      </c>
      <c r="E16" s="4">
        <f t="shared" si="2"/>
        <v>0</v>
      </c>
    </row>
    <row r="17" spans="1:5">
      <c r="A17" s="11" t="s">
        <v>2</v>
      </c>
      <c r="B17" s="15" t="s">
        <v>23</v>
      </c>
      <c r="C17" s="16">
        <v>17</v>
      </c>
      <c r="D17" s="14">
        <f t="shared" si="1"/>
        <v>0.10897435897435898</v>
      </c>
      <c r="E17" s="4">
        <f t="shared" si="2"/>
        <v>3.6263212341391982</v>
      </c>
    </row>
    <row r="18" spans="1:5">
      <c r="A18" s="11" t="s">
        <v>2</v>
      </c>
      <c r="B18" s="15" t="s">
        <v>24</v>
      </c>
      <c r="C18" s="16">
        <v>0</v>
      </c>
      <c r="D18" s="14">
        <f t="shared" si="1"/>
        <v>0</v>
      </c>
      <c r="E18" s="4">
        <f t="shared" si="2"/>
        <v>0</v>
      </c>
    </row>
    <row r="19" spans="1:5">
      <c r="A19" s="17" t="s">
        <v>2</v>
      </c>
      <c r="B19" s="15" t="s">
        <v>25</v>
      </c>
      <c r="C19" s="16">
        <v>1</v>
      </c>
      <c r="D19" s="14">
        <f t="shared" si="1"/>
        <v>6.41025641025641E-3</v>
      </c>
      <c r="E19" s="4">
        <f t="shared" si="2"/>
        <v>0.21331301377289399</v>
      </c>
    </row>
    <row r="20" spans="1:5">
      <c r="A20" s="17" t="s">
        <v>2</v>
      </c>
      <c r="B20" s="15" t="s">
        <v>26</v>
      </c>
      <c r="C20" s="16">
        <v>1</v>
      </c>
      <c r="D20" s="14">
        <f t="shared" si="1"/>
        <v>6.41025641025641E-3</v>
      </c>
      <c r="E20" s="4">
        <f t="shared" si="2"/>
        <v>0.21331301377289399</v>
      </c>
    </row>
    <row r="21" spans="1:5">
      <c r="A21" s="17" t="s">
        <v>2</v>
      </c>
      <c r="B21" s="15" t="s">
        <v>27</v>
      </c>
      <c r="C21" s="16">
        <v>0</v>
      </c>
      <c r="D21" s="14">
        <f t="shared" si="1"/>
        <v>0</v>
      </c>
      <c r="E21" s="4">
        <f t="shared" si="2"/>
        <v>0</v>
      </c>
    </row>
    <row r="22" spans="1:5">
      <c r="A22" s="17" t="s">
        <v>2</v>
      </c>
      <c r="B22" s="15" t="s">
        <v>28</v>
      </c>
      <c r="C22" s="16">
        <v>1</v>
      </c>
      <c r="D22" s="14">
        <f t="shared" si="1"/>
        <v>6.41025641025641E-3</v>
      </c>
      <c r="E22" s="4">
        <f t="shared" si="2"/>
        <v>0.21331301377289399</v>
      </c>
    </row>
    <row r="23" spans="1:5">
      <c r="A23" s="17" t="s">
        <v>2</v>
      </c>
      <c r="B23" s="15" t="s">
        <v>29</v>
      </c>
      <c r="C23" s="16">
        <v>1</v>
      </c>
      <c r="D23" s="14">
        <f t="shared" si="1"/>
        <v>6.41025641025641E-3</v>
      </c>
      <c r="E23" s="4">
        <f t="shared" si="2"/>
        <v>0.21331301377289399</v>
      </c>
    </row>
    <row r="24" spans="1:5">
      <c r="A24" s="17" t="s">
        <v>2</v>
      </c>
      <c r="B24" s="15" t="s">
        <v>30</v>
      </c>
      <c r="C24" s="16">
        <v>2</v>
      </c>
      <c r="D24" s="14">
        <f t="shared" si="1"/>
        <v>1.282051282051282E-2</v>
      </c>
      <c r="E24" s="4">
        <f t="shared" si="2"/>
        <v>0.42662602754578799</v>
      </c>
    </row>
    <row r="25" spans="1:5">
      <c r="A25" s="17" t="s">
        <v>2</v>
      </c>
      <c r="B25" s="15" t="s">
        <v>31</v>
      </c>
      <c r="C25" s="16">
        <v>0</v>
      </c>
      <c r="D25" s="14">
        <f t="shared" si="1"/>
        <v>0</v>
      </c>
      <c r="E25" s="4">
        <f t="shared" si="2"/>
        <v>0</v>
      </c>
    </row>
    <row r="26" spans="1:5">
      <c r="A26" s="17" t="s">
        <v>2</v>
      </c>
      <c r="B26" s="15" t="s">
        <v>32</v>
      </c>
      <c r="C26" s="16">
        <v>0</v>
      </c>
      <c r="D26" s="14">
        <f t="shared" si="1"/>
        <v>0</v>
      </c>
      <c r="E26" s="4">
        <f t="shared" si="2"/>
        <v>0</v>
      </c>
    </row>
    <row r="27" spans="1:5">
      <c r="A27" s="17" t="s">
        <v>2</v>
      </c>
      <c r="B27" s="15" t="s">
        <v>33</v>
      </c>
      <c r="C27" s="16">
        <v>0</v>
      </c>
      <c r="D27" s="14">
        <f t="shared" si="1"/>
        <v>0</v>
      </c>
      <c r="E27" s="4">
        <f t="shared" si="2"/>
        <v>0</v>
      </c>
    </row>
    <row r="28" spans="1:5">
      <c r="A28" s="17" t="s">
        <v>2</v>
      </c>
      <c r="B28" s="15" t="s">
        <v>34</v>
      </c>
      <c r="C28" s="16">
        <v>0</v>
      </c>
      <c r="D28" s="14">
        <f t="shared" si="1"/>
        <v>0</v>
      </c>
      <c r="E28" s="4">
        <f t="shared" si="2"/>
        <v>0</v>
      </c>
    </row>
    <row r="29" spans="1:5">
      <c r="A29" s="17" t="s">
        <v>2</v>
      </c>
      <c r="B29" s="15" t="s">
        <v>35</v>
      </c>
      <c r="C29" s="16">
        <v>0</v>
      </c>
      <c r="D29" s="14">
        <f t="shared" si="1"/>
        <v>0</v>
      </c>
      <c r="E29" s="4">
        <f t="shared" si="2"/>
        <v>0</v>
      </c>
    </row>
    <row r="30" spans="1:5">
      <c r="A30" s="17" t="s">
        <v>2</v>
      </c>
      <c r="B30" s="15" t="s">
        <v>36</v>
      </c>
      <c r="C30" s="16">
        <v>29</v>
      </c>
      <c r="D30" s="14">
        <f t="shared" si="1"/>
        <v>0.1858974358974359</v>
      </c>
      <c r="E30" s="4">
        <f t="shared" si="2"/>
        <v>6.186077399413926</v>
      </c>
    </row>
    <row r="31" spans="1:5">
      <c r="A31" s="4" t="s">
        <v>2</v>
      </c>
      <c r="B31" s="15" t="s">
        <v>37</v>
      </c>
      <c r="C31" s="16">
        <v>90</v>
      </c>
      <c r="D31" s="14">
        <f t="shared" si="1"/>
        <v>0.57692307692307687</v>
      </c>
      <c r="E31" s="4">
        <f t="shared" si="2"/>
        <v>19.198171239560459</v>
      </c>
    </row>
    <row r="32" spans="1:5">
      <c r="A32" s="17" t="s">
        <v>2</v>
      </c>
      <c r="B32" s="15" t="s">
        <v>38</v>
      </c>
      <c r="C32" s="16">
        <v>0</v>
      </c>
      <c r="D32" s="14">
        <f t="shared" si="1"/>
        <v>0</v>
      </c>
      <c r="E32" s="4">
        <f t="shared" si="2"/>
        <v>0</v>
      </c>
    </row>
    <row r="33" spans="1:5">
      <c r="A33" s="17" t="s">
        <v>2</v>
      </c>
      <c r="B33" s="15" t="s">
        <v>39</v>
      </c>
      <c r="C33" s="16">
        <v>0</v>
      </c>
      <c r="D33" s="14">
        <f t="shared" si="1"/>
        <v>0</v>
      </c>
      <c r="E33" s="4">
        <f t="shared" si="2"/>
        <v>0</v>
      </c>
    </row>
    <row r="34" spans="1:5">
      <c r="A34" s="17" t="s">
        <v>2</v>
      </c>
      <c r="B34" s="15" t="s">
        <v>40</v>
      </c>
      <c r="C34" s="16">
        <v>0</v>
      </c>
      <c r="D34" s="14">
        <f t="shared" si="1"/>
        <v>0</v>
      </c>
      <c r="E34" s="4">
        <f t="shared" si="2"/>
        <v>0</v>
      </c>
    </row>
    <row r="35" spans="1:5">
      <c r="A35" s="17" t="s">
        <v>2</v>
      </c>
      <c r="B35" s="15" t="s">
        <v>41</v>
      </c>
      <c r="C35" s="16">
        <v>0</v>
      </c>
      <c r="D35" s="14">
        <f t="shared" si="1"/>
        <v>0</v>
      </c>
      <c r="E35" s="4">
        <f t="shared" si="2"/>
        <v>0</v>
      </c>
    </row>
    <row r="36" spans="1:5">
      <c r="A36" s="17" t="s">
        <v>2</v>
      </c>
      <c r="B36" s="15" t="s">
        <v>42</v>
      </c>
      <c r="C36" s="16">
        <v>0</v>
      </c>
      <c r="D36" s="14">
        <f t="shared" si="1"/>
        <v>0</v>
      </c>
      <c r="E36" s="4">
        <f t="shared" si="2"/>
        <v>0</v>
      </c>
    </row>
    <row r="37" spans="1:5">
      <c r="A37" s="17" t="s">
        <v>2</v>
      </c>
      <c r="B37" s="15" t="s">
        <v>43</v>
      </c>
      <c r="C37" s="16">
        <v>0</v>
      </c>
      <c r="D37" s="14">
        <f>C37/$C$115</f>
        <v>0</v>
      </c>
      <c r="E37" s="4">
        <f t="shared" si="2"/>
        <v>0</v>
      </c>
    </row>
    <row r="38" spans="1:5" s="18" customFormat="1">
      <c r="A38" s="18" t="s">
        <v>0</v>
      </c>
      <c r="B38" s="19" t="s">
        <v>44</v>
      </c>
      <c r="C38" s="20">
        <v>106</v>
      </c>
      <c r="E38" s="18">
        <f>B113</f>
        <v>34.225817932223116</v>
      </c>
    </row>
    <row r="39" spans="1:5">
      <c r="A39" s="17" t="s">
        <v>2</v>
      </c>
      <c r="B39" s="15" t="s">
        <v>45</v>
      </c>
      <c r="C39" s="16">
        <v>5</v>
      </c>
      <c r="D39" s="4">
        <f>C39/$C$115</f>
        <v>3.2051282051282048E-2</v>
      </c>
      <c r="E39" s="4">
        <f>D39*$B$115</f>
        <v>1.0665650688644699</v>
      </c>
    </row>
    <row r="40" spans="1:5">
      <c r="A40" s="17" t="s">
        <v>2</v>
      </c>
      <c r="B40" s="15" t="s">
        <v>46</v>
      </c>
      <c r="C40" s="16">
        <v>0</v>
      </c>
      <c r="D40" s="4">
        <f t="shared" ref="D40:D47" si="3">C40/$C$115</f>
        <v>0</v>
      </c>
      <c r="E40" s="4">
        <f t="shared" ref="E40:E47" si="4">D40*$B$115</f>
        <v>0</v>
      </c>
    </row>
    <row r="41" spans="1:5">
      <c r="A41" s="17" t="s">
        <v>2</v>
      </c>
      <c r="B41" s="15" t="s">
        <v>47</v>
      </c>
      <c r="C41" s="16">
        <v>0</v>
      </c>
      <c r="D41" s="4">
        <f t="shared" si="3"/>
        <v>0</v>
      </c>
      <c r="E41" s="4">
        <f t="shared" si="4"/>
        <v>0</v>
      </c>
    </row>
    <row r="42" spans="1:5">
      <c r="A42" s="17" t="s">
        <v>2</v>
      </c>
      <c r="B42" s="15" t="s">
        <v>48</v>
      </c>
      <c r="C42" s="16">
        <v>0</v>
      </c>
      <c r="D42" s="4">
        <f t="shared" si="3"/>
        <v>0</v>
      </c>
      <c r="E42" s="4">
        <f t="shared" si="4"/>
        <v>0</v>
      </c>
    </row>
    <row r="43" spans="1:5">
      <c r="A43" s="17" t="s">
        <v>2</v>
      </c>
      <c r="B43" s="15" t="s">
        <v>49</v>
      </c>
      <c r="C43" s="16">
        <v>0</v>
      </c>
      <c r="D43" s="4">
        <f t="shared" si="3"/>
        <v>0</v>
      </c>
      <c r="E43" s="4">
        <f t="shared" si="4"/>
        <v>0</v>
      </c>
    </row>
    <row r="44" spans="1:5">
      <c r="A44" s="17" t="s">
        <v>2</v>
      </c>
      <c r="B44" s="15" t="s">
        <v>50</v>
      </c>
      <c r="C44" s="21">
        <v>0</v>
      </c>
      <c r="D44" s="4">
        <f t="shared" si="3"/>
        <v>0</v>
      </c>
      <c r="E44" s="4">
        <f t="shared" si="4"/>
        <v>0</v>
      </c>
    </row>
    <row r="45" spans="1:5">
      <c r="A45" s="17" t="s">
        <v>2</v>
      </c>
      <c r="B45" s="15" t="s">
        <v>51</v>
      </c>
      <c r="C45" s="16">
        <v>0</v>
      </c>
      <c r="D45" s="4">
        <f t="shared" si="3"/>
        <v>0</v>
      </c>
      <c r="E45" s="4">
        <f t="shared" si="4"/>
        <v>0</v>
      </c>
    </row>
    <row r="46" spans="1:5">
      <c r="A46" s="17" t="s">
        <v>2</v>
      </c>
      <c r="B46" s="15" t="s">
        <v>52</v>
      </c>
      <c r="C46" s="16">
        <v>0</v>
      </c>
      <c r="D46" s="4">
        <f t="shared" si="3"/>
        <v>0</v>
      </c>
      <c r="E46" s="4">
        <f t="shared" si="4"/>
        <v>0</v>
      </c>
    </row>
    <row r="47" spans="1:5">
      <c r="A47" s="17" t="s">
        <v>2</v>
      </c>
      <c r="B47" s="15" t="s">
        <v>53</v>
      </c>
      <c r="C47" s="16">
        <v>0</v>
      </c>
      <c r="D47" s="4">
        <f t="shared" si="3"/>
        <v>0</v>
      </c>
      <c r="E47" s="4">
        <f t="shared" si="4"/>
        <v>0</v>
      </c>
    </row>
    <row r="48" spans="1:5" s="22" customFormat="1">
      <c r="A48" s="22" t="s">
        <v>3</v>
      </c>
      <c r="B48" s="23" t="s">
        <v>54</v>
      </c>
      <c r="C48" s="24">
        <v>0</v>
      </c>
      <c r="D48" s="22">
        <f>C48/$C$116</f>
        <v>0</v>
      </c>
      <c r="E48" s="22">
        <f>D48*$B$116</f>
        <v>0</v>
      </c>
    </row>
    <row r="49" spans="1:5" s="22" customFormat="1">
      <c r="A49" s="22" t="s">
        <v>3</v>
      </c>
      <c r="B49" s="23" t="s">
        <v>55</v>
      </c>
      <c r="C49" s="24">
        <v>0</v>
      </c>
      <c r="D49" s="22">
        <f t="shared" ref="D49:D61" si="5">C49/$C$116</f>
        <v>0</v>
      </c>
      <c r="E49" s="22">
        <f t="shared" ref="E49:E109" si="6">D49*$B$116</f>
        <v>0</v>
      </c>
    </row>
    <row r="50" spans="1:5" s="22" customFormat="1">
      <c r="A50" s="22" t="s">
        <v>3</v>
      </c>
      <c r="B50" s="23" t="s">
        <v>56</v>
      </c>
      <c r="C50" s="24">
        <v>0</v>
      </c>
      <c r="D50" s="22">
        <f t="shared" si="5"/>
        <v>0</v>
      </c>
      <c r="E50" s="22">
        <f t="shared" si="6"/>
        <v>0</v>
      </c>
    </row>
    <row r="51" spans="1:5" s="22" customFormat="1">
      <c r="A51" s="22" t="s">
        <v>3</v>
      </c>
      <c r="B51" s="23" t="s">
        <v>57</v>
      </c>
      <c r="C51" s="24">
        <v>0</v>
      </c>
      <c r="D51" s="22">
        <f t="shared" si="5"/>
        <v>0</v>
      </c>
      <c r="E51" s="22">
        <f t="shared" si="6"/>
        <v>0</v>
      </c>
    </row>
    <row r="52" spans="1:5" s="22" customFormat="1">
      <c r="A52" s="22" t="s">
        <v>3</v>
      </c>
      <c r="B52" s="23" t="s">
        <v>58</v>
      </c>
      <c r="C52" s="24">
        <v>0</v>
      </c>
      <c r="D52" s="22">
        <f t="shared" si="5"/>
        <v>0</v>
      </c>
      <c r="E52" s="22">
        <f t="shared" si="6"/>
        <v>0</v>
      </c>
    </row>
    <row r="53" spans="1:5" s="22" customFormat="1">
      <c r="A53" s="22" t="s">
        <v>3</v>
      </c>
      <c r="B53" s="23" t="s">
        <v>59</v>
      </c>
      <c r="C53" s="23">
        <v>0</v>
      </c>
      <c r="D53" s="22">
        <f t="shared" si="5"/>
        <v>0</v>
      </c>
      <c r="E53" s="22">
        <f t="shared" si="6"/>
        <v>0</v>
      </c>
    </row>
    <row r="54" spans="1:5" s="22" customFormat="1">
      <c r="A54" s="22" t="s">
        <v>3</v>
      </c>
      <c r="B54" s="23" t="s">
        <v>60</v>
      </c>
      <c r="C54" s="23">
        <v>0</v>
      </c>
      <c r="D54" s="22">
        <f t="shared" si="5"/>
        <v>0</v>
      </c>
      <c r="E54" s="22">
        <f t="shared" si="6"/>
        <v>0</v>
      </c>
    </row>
    <row r="55" spans="1:5" s="22" customFormat="1">
      <c r="A55" s="22" t="s">
        <v>3</v>
      </c>
      <c r="B55" s="23" t="s">
        <v>61</v>
      </c>
      <c r="C55" s="23">
        <v>0</v>
      </c>
      <c r="D55" s="22">
        <f t="shared" si="5"/>
        <v>0</v>
      </c>
      <c r="E55" s="22">
        <f t="shared" si="6"/>
        <v>0</v>
      </c>
    </row>
    <row r="56" spans="1:5" s="22" customFormat="1">
      <c r="A56" s="22" t="s">
        <v>3</v>
      </c>
      <c r="B56" s="23" t="s">
        <v>62</v>
      </c>
      <c r="C56" s="23">
        <v>0</v>
      </c>
      <c r="D56" s="22">
        <f t="shared" si="5"/>
        <v>0</v>
      </c>
      <c r="E56" s="22">
        <f t="shared" si="6"/>
        <v>0</v>
      </c>
    </row>
    <row r="57" spans="1:5" s="22" customFormat="1">
      <c r="A57" s="22" t="s">
        <v>3</v>
      </c>
      <c r="B57" s="23" t="s">
        <v>63</v>
      </c>
      <c r="C57" s="23">
        <v>0</v>
      </c>
      <c r="D57" s="22">
        <f t="shared" si="5"/>
        <v>0</v>
      </c>
      <c r="E57" s="22">
        <f t="shared" si="6"/>
        <v>0</v>
      </c>
    </row>
    <row r="58" spans="1:5" s="22" customFormat="1">
      <c r="A58" s="22" t="s">
        <v>3</v>
      </c>
      <c r="B58" s="23" t="s">
        <v>64</v>
      </c>
      <c r="C58" s="23">
        <v>0</v>
      </c>
      <c r="D58" s="22">
        <f t="shared" si="5"/>
        <v>0</v>
      </c>
      <c r="E58" s="22">
        <f t="shared" si="6"/>
        <v>0</v>
      </c>
    </row>
    <row r="59" spans="1:5" s="22" customFormat="1">
      <c r="A59" s="22" t="s">
        <v>3</v>
      </c>
      <c r="B59" s="23" t="s">
        <v>65</v>
      </c>
      <c r="C59" s="23">
        <v>0</v>
      </c>
      <c r="D59" s="22">
        <f t="shared" si="5"/>
        <v>0</v>
      </c>
      <c r="E59" s="22">
        <f t="shared" si="6"/>
        <v>0</v>
      </c>
    </row>
    <row r="60" spans="1:5" s="22" customFormat="1">
      <c r="A60" s="22" t="s">
        <v>3</v>
      </c>
      <c r="B60" s="23" t="s">
        <v>66</v>
      </c>
      <c r="C60" s="24">
        <v>0</v>
      </c>
      <c r="D60" s="22">
        <f t="shared" si="5"/>
        <v>0</v>
      </c>
      <c r="E60" s="22">
        <f t="shared" si="6"/>
        <v>0</v>
      </c>
    </row>
    <row r="61" spans="1:5" s="22" customFormat="1">
      <c r="A61" s="22" t="s">
        <v>3</v>
      </c>
      <c r="B61" s="23" t="s">
        <v>67</v>
      </c>
      <c r="C61" s="24">
        <v>0</v>
      </c>
      <c r="D61" s="22">
        <f t="shared" si="5"/>
        <v>0</v>
      </c>
      <c r="E61" s="22">
        <f t="shared" si="6"/>
        <v>0</v>
      </c>
    </row>
    <row r="62" spans="1:5" s="22" customFormat="1">
      <c r="A62" s="22" t="s">
        <v>3</v>
      </c>
      <c r="B62" s="23" t="s">
        <v>68</v>
      </c>
      <c r="C62" s="24">
        <v>0</v>
      </c>
      <c r="D62" s="22">
        <f>C62/$C$116</f>
        <v>0</v>
      </c>
      <c r="E62" s="22">
        <f t="shared" si="6"/>
        <v>0</v>
      </c>
    </row>
    <row r="63" spans="1:5" s="25" customFormat="1">
      <c r="A63" s="25" t="s">
        <v>4</v>
      </c>
      <c r="B63" s="26" t="s">
        <v>69</v>
      </c>
      <c r="C63" s="26">
        <v>0</v>
      </c>
      <c r="D63" s="25">
        <f>C63/$C$118</f>
        <v>0</v>
      </c>
      <c r="E63" s="25">
        <f>D63*$B$118</f>
        <v>0</v>
      </c>
    </row>
    <row r="64" spans="1:5" s="25" customFormat="1">
      <c r="A64" s="25" t="s">
        <v>4</v>
      </c>
      <c r="B64" s="26" t="s">
        <v>70</v>
      </c>
      <c r="C64" s="27">
        <v>0</v>
      </c>
      <c r="D64" s="25">
        <f t="shared" ref="D64:D68" si="7">C64/$C$118</f>
        <v>0</v>
      </c>
      <c r="E64" s="25">
        <f t="shared" ref="E64:E68" si="8">D64*$B$118</f>
        <v>0</v>
      </c>
    </row>
    <row r="65" spans="1:5" s="25" customFormat="1">
      <c r="A65" s="25" t="s">
        <v>4</v>
      </c>
      <c r="B65" s="26" t="s">
        <v>71</v>
      </c>
      <c r="C65" s="27">
        <v>1</v>
      </c>
      <c r="D65" s="25">
        <f t="shared" si="7"/>
        <v>1</v>
      </c>
      <c r="E65" s="25">
        <f t="shared" si="8"/>
        <v>0.08</v>
      </c>
    </row>
    <row r="66" spans="1:5" s="25" customFormat="1">
      <c r="A66" s="25" t="s">
        <v>4</v>
      </c>
      <c r="B66" s="26" t="s">
        <v>72</v>
      </c>
      <c r="C66" s="27">
        <v>0</v>
      </c>
      <c r="D66" s="25">
        <f t="shared" si="7"/>
        <v>0</v>
      </c>
      <c r="E66" s="25">
        <f t="shared" si="8"/>
        <v>0</v>
      </c>
    </row>
    <row r="67" spans="1:5" s="25" customFormat="1">
      <c r="A67" s="25" t="s">
        <v>4</v>
      </c>
      <c r="B67" s="26" t="s">
        <v>73</v>
      </c>
      <c r="C67" s="27">
        <v>0</v>
      </c>
      <c r="D67" s="25">
        <f t="shared" si="7"/>
        <v>0</v>
      </c>
      <c r="E67" s="25">
        <f t="shared" si="8"/>
        <v>0</v>
      </c>
    </row>
    <row r="68" spans="1:5" s="25" customFormat="1">
      <c r="A68" s="25" t="s">
        <v>4</v>
      </c>
      <c r="B68" s="26" t="s">
        <v>74</v>
      </c>
      <c r="C68" s="27">
        <v>0</v>
      </c>
      <c r="D68" s="25">
        <f t="shared" si="7"/>
        <v>0</v>
      </c>
      <c r="E68" s="25">
        <f t="shared" si="8"/>
        <v>0</v>
      </c>
    </row>
    <row r="69" spans="1:5" s="22" customFormat="1">
      <c r="A69" s="22" t="s">
        <v>3</v>
      </c>
      <c r="B69" s="23" t="s">
        <v>75</v>
      </c>
      <c r="C69" s="24">
        <v>0</v>
      </c>
      <c r="D69" s="22">
        <f>C69/$C$116</f>
        <v>0</v>
      </c>
      <c r="E69" s="22">
        <f t="shared" si="6"/>
        <v>0</v>
      </c>
    </row>
    <row r="70" spans="1:5" s="22" customFormat="1">
      <c r="A70" s="22" t="s">
        <v>3</v>
      </c>
      <c r="B70" s="23" t="s">
        <v>76</v>
      </c>
      <c r="C70" s="24">
        <v>3</v>
      </c>
      <c r="D70" s="22">
        <f t="shared" ref="D70:D80" si="9">C70/$C$116</f>
        <v>0.12</v>
      </c>
      <c r="E70" s="22">
        <f t="shared" si="6"/>
        <v>0.25595024652366993</v>
      </c>
    </row>
    <row r="71" spans="1:5" s="22" customFormat="1">
      <c r="A71" s="22" t="s">
        <v>3</v>
      </c>
      <c r="B71" s="23" t="s">
        <v>77</v>
      </c>
      <c r="C71" s="24">
        <v>0</v>
      </c>
      <c r="D71" s="22">
        <f t="shared" si="9"/>
        <v>0</v>
      </c>
      <c r="E71" s="22">
        <f t="shared" si="6"/>
        <v>0</v>
      </c>
    </row>
    <row r="72" spans="1:5" s="22" customFormat="1">
      <c r="A72" s="22" t="s">
        <v>3</v>
      </c>
      <c r="B72" s="23" t="s">
        <v>78</v>
      </c>
      <c r="C72" s="24">
        <v>0</v>
      </c>
      <c r="D72" s="22">
        <f t="shared" si="9"/>
        <v>0</v>
      </c>
      <c r="E72" s="22">
        <f t="shared" si="6"/>
        <v>0</v>
      </c>
    </row>
    <row r="73" spans="1:5" s="22" customFormat="1">
      <c r="A73" s="22" t="s">
        <v>3</v>
      </c>
      <c r="B73" s="23" t="s">
        <v>79</v>
      </c>
      <c r="C73" s="24">
        <v>0</v>
      </c>
      <c r="D73" s="22">
        <f t="shared" si="9"/>
        <v>0</v>
      </c>
      <c r="E73" s="22">
        <f t="shared" si="6"/>
        <v>0</v>
      </c>
    </row>
    <row r="74" spans="1:5" s="22" customFormat="1">
      <c r="A74" s="22" t="s">
        <v>3</v>
      </c>
      <c r="B74" s="23" t="s">
        <v>80</v>
      </c>
      <c r="C74" s="24">
        <v>0</v>
      </c>
      <c r="D74" s="22">
        <f t="shared" si="9"/>
        <v>0</v>
      </c>
      <c r="E74" s="22">
        <f t="shared" si="6"/>
        <v>0</v>
      </c>
    </row>
    <row r="75" spans="1:5" s="22" customFormat="1">
      <c r="A75" s="22" t="s">
        <v>3</v>
      </c>
      <c r="B75" s="23" t="s">
        <v>81</v>
      </c>
      <c r="C75" s="24">
        <v>0</v>
      </c>
      <c r="D75" s="22">
        <f t="shared" si="9"/>
        <v>0</v>
      </c>
      <c r="E75" s="22">
        <f t="shared" si="6"/>
        <v>0</v>
      </c>
    </row>
    <row r="76" spans="1:5" s="22" customFormat="1">
      <c r="A76" s="22" t="s">
        <v>3</v>
      </c>
      <c r="B76" s="23" t="s">
        <v>82</v>
      </c>
      <c r="C76" s="24">
        <v>0</v>
      </c>
      <c r="D76" s="22">
        <f t="shared" si="9"/>
        <v>0</v>
      </c>
      <c r="E76" s="22">
        <f t="shared" si="6"/>
        <v>0</v>
      </c>
    </row>
    <row r="77" spans="1:5" s="22" customFormat="1">
      <c r="A77" s="22" t="s">
        <v>3</v>
      </c>
      <c r="B77" s="23" t="s">
        <v>83</v>
      </c>
      <c r="C77" s="24">
        <v>0</v>
      </c>
      <c r="D77" s="22">
        <f t="shared" si="9"/>
        <v>0</v>
      </c>
      <c r="E77" s="22">
        <f t="shared" si="6"/>
        <v>0</v>
      </c>
    </row>
    <row r="78" spans="1:5" s="22" customFormat="1">
      <c r="A78" s="22" t="s">
        <v>3</v>
      </c>
      <c r="B78" s="23" t="s">
        <v>84</v>
      </c>
      <c r="C78" s="24">
        <v>0</v>
      </c>
      <c r="D78" s="22">
        <f t="shared" si="9"/>
        <v>0</v>
      </c>
      <c r="E78" s="22">
        <f t="shared" si="6"/>
        <v>0</v>
      </c>
    </row>
    <row r="79" spans="1:5" s="22" customFormat="1">
      <c r="A79" s="22" t="s">
        <v>3</v>
      </c>
      <c r="B79" s="23" t="s">
        <v>85</v>
      </c>
      <c r="C79" s="24">
        <v>0</v>
      </c>
      <c r="D79" s="22">
        <f t="shared" si="9"/>
        <v>0</v>
      </c>
      <c r="E79" s="22">
        <f t="shared" si="6"/>
        <v>0</v>
      </c>
    </row>
    <row r="80" spans="1:5" s="22" customFormat="1">
      <c r="A80" s="22" t="s">
        <v>3</v>
      </c>
      <c r="B80" s="23" t="s">
        <v>86</v>
      </c>
      <c r="C80" s="24">
        <v>0</v>
      </c>
      <c r="D80" s="22">
        <f t="shared" si="9"/>
        <v>0</v>
      </c>
      <c r="E80" s="22">
        <f t="shared" si="6"/>
        <v>0</v>
      </c>
    </row>
    <row r="81" spans="1:5" s="28" customFormat="1">
      <c r="A81" s="28" t="s">
        <v>8</v>
      </c>
      <c r="B81" s="29" t="s">
        <v>87</v>
      </c>
      <c r="C81" s="30">
        <v>0</v>
      </c>
      <c r="E81" s="28">
        <f>B117/2</f>
        <v>0.27493811450878985</v>
      </c>
    </row>
    <row r="82" spans="1:5" s="22" customFormat="1">
      <c r="A82" s="22" t="s">
        <v>3</v>
      </c>
      <c r="B82" s="23" t="s">
        <v>88</v>
      </c>
      <c r="C82" s="24">
        <v>0</v>
      </c>
      <c r="D82" s="22">
        <f>C82/$C$116</f>
        <v>0</v>
      </c>
      <c r="E82" s="22">
        <f t="shared" si="6"/>
        <v>0</v>
      </c>
    </row>
    <row r="83" spans="1:5" s="22" customFormat="1">
      <c r="A83" s="22" t="s">
        <v>3</v>
      </c>
      <c r="B83" s="23" t="s">
        <v>89</v>
      </c>
      <c r="C83" s="24">
        <v>0</v>
      </c>
      <c r="D83" s="22">
        <f>C83/$C$116</f>
        <v>0</v>
      </c>
      <c r="E83" s="22">
        <f t="shared" si="6"/>
        <v>0</v>
      </c>
    </row>
    <row r="84" spans="1:5" s="28" customFormat="1">
      <c r="A84" s="28" t="s">
        <v>117</v>
      </c>
      <c r="B84" s="29" t="s">
        <v>90</v>
      </c>
      <c r="C84" s="30">
        <v>0</v>
      </c>
      <c r="E84" s="28">
        <f>B117/2</f>
        <v>0.27493811450878985</v>
      </c>
    </row>
    <row r="85" spans="1:5" s="22" customFormat="1">
      <c r="A85" s="22" t="s">
        <v>3</v>
      </c>
      <c r="B85" s="23" t="s">
        <v>91</v>
      </c>
      <c r="C85" s="24">
        <v>1</v>
      </c>
      <c r="D85" s="22">
        <f>C85/$C$116</f>
        <v>0.04</v>
      </c>
      <c r="E85" s="22">
        <f t="shared" si="6"/>
        <v>8.5316748841223311E-2</v>
      </c>
    </row>
    <row r="86" spans="1:5" s="22" customFormat="1">
      <c r="A86" s="22" t="s">
        <v>3</v>
      </c>
      <c r="B86" s="23" t="s">
        <v>92</v>
      </c>
      <c r="C86" s="24">
        <v>0</v>
      </c>
      <c r="D86" s="22">
        <f t="shared" ref="D86:D109" si="10">C86/$C$116</f>
        <v>0</v>
      </c>
      <c r="E86" s="22">
        <f t="shared" si="6"/>
        <v>0</v>
      </c>
    </row>
    <row r="87" spans="1:5" s="22" customFormat="1">
      <c r="A87" s="22" t="s">
        <v>3</v>
      </c>
      <c r="B87" s="23" t="s">
        <v>93</v>
      </c>
      <c r="C87" s="24">
        <v>0</v>
      </c>
      <c r="D87" s="22">
        <f t="shared" si="10"/>
        <v>0</v>
      </c>
      <c r="E87" s="22">
        <f t="shared" si="6"/>
        <v>0</v>
      </c>
    </row>
    <row r="88" spans="1:5" s="22" customFormat="1">
      <c r="A88" s="22" t="s">
        <v>3</v>
      </c>
      <c r="B88" s="23" t="s">
        <v>94</v>
      </c>
      <c r="C88" s="24">
        <v>0</v>
      </c>
      <c r="D88" s="22">
        <f t="shared" si="10"/>
        <v>0</v>
      </c>
      <c r="E88" s="22">
        <f t="shared" si="6"/>
        <v>0</v>
      </c>
    </row>
    <row r="89" spans="1:5" s="22" customFormat="1">
      <c r="A89" s="22" t="s">
        <v>3</v>
      </c>
      <c r="B89" s="23" t="s">
        <v>95</v>
      </c>
      <c r="C89" s="23">
        <v>0</v>
      </c>
      <c r="D89" s="22">
        <f t="shared" si="10"/>
        <v>0</v>
      </c>
      <c r="E89" s="22">
        <f t="shared" si="6"/>
        <v>0</v>
      </c>
    </row>
    <row r="90" spans="1:5" s="22" customFormat="1">
      <c r="A90" s="22" t="s">
        <v>3</v>
      </c>
      <c r="B90" s="23" t="s">
        <v>96</v>
      </c>
      <c r="C90" s="24">
        <v>0</v>
      </c>
      <c r="D90" s="22">
        <f t="shared" si="10"/>
        <v>0</v>
      </c>
      <c r="E90" s="22">
        <f t="shared" si="6"/>
        <v>0</v>
      </c>
    </row>
    <row r="91" spans="1:5" s="22" customFormat="1">
      <c r="A91" s="22" t="s">
        <v>3</v>
      </c>
      <c r="B91" s="23" t="s">
        <v>97</v>
      </c>
      <c r="C91" s="23">
        <v>0</v>
      </c>
      <c r="D91" s="22">
        <f t="shared" si="10"/>
        <v>0</v>
      </c>
      <c r="E91" s="22">
        <f t="shared" si="6"/>
        <v>0</v>
      </c>
    </row>
    <row r="92" spans="1:5" s="22" customFormat="1">
      <c r="A92" s="22" t="s">
        <v>3</v>
      </c>
      <c r="B92" s="23" t="s">
        <v>98</v>
      </c>
      <c r="C92" s="24">
        <v>0</v>
      </c>
      <c r="D92" s="22">
        <f t="shared" si="10"/>
        <v>0</v>
      </c>
      <c r="E92" s="22">
        <f t="shared" si="6"/>
        <v>0</v>
      </c>
    </row>
    <row r="93" spans="1:5" s="22" customFormat="1">
      <c r="A93" s="22" t="s">
        <v>3</v>
      </c>
      <c r="B93" s="23" t="s">
        <v>99</v>
      </c>
      <c r="C93" s="24">
        <v>0</v>
      </c>
      <c r="D93" s="22">
        <f t="shared" si="10"/>
        <v>0</v>
      </c>
      <c r="E93" s="22">
        <f t="shared" si="6"/>
        <v>0</v>
      </c>
    </row>
    <row r="94" spans="1:5" s="22" customFormat="1">
      <c r="A94" s="22" t="s">
        <v>3</v>
      </c>
      <c r="B94" s="23" t="s">
        <v>100</v>
      </c>
      <c r="C94" s="24">
        <v>0</v>
      </c>
      <c r="D94" s="22">
        <f t="shared" si="10"/>
        <v>0</v>
      </c>
      <c r="E94" s="22">
        <f t="shared" si="6"/>
        <v>0</v>
      </c>
    </row>
    <row r="95" spans="1:5" s="22" customFormat="1">
      <c r="A95" s="22" t="s">
        <v>3</v>
      </c>
      <c r="B95" s="23" t="s">
        <v>101</v>
      </c>
      <c r="C95" s="24">
        <v>0</v>
      </c>
      <c r="D95" s="22">
        <f t="shared" si="10"/>
        <v>0</v>
      </c>
      <c r="E95" s="22">
        <f t="shared" si="6"/>
        <v>0</v>
      </c>
    </row>
    <row r="96" spans="1:5" s="22" customFormat="1">
      <c r="A96" s="22" t="s">
        <v>3</v>
      </c>
      <c r="B96" s="23" t="s">
        <v>102</v>
      </c>
      <c r="C96" s="24">
        <v>0</v>
      </c>
      <c r="D96" s="22">
        <f t="shared" si="10"/>
        <v>0</v>
      </c>
      <c r="E96" s="22">
        <f t="shared" si="6"/>
        <v>0</v>
      </c>
    </row>
    <row r="97" spans="1:5" s="22" customFormat="1">
      <c r="A97" s="22" t="s">
        <v>3</v>
      </c>
      <c r="B97" s="23" t="s">
        <v>103</v>
      </c>
      <c r="C97" s="24">
        <v>0</v>
      </c>
      <c r="D97" s="22">
        <f t="shared" si="10"/>
        <v>0</v>
      </c>
      <c r="E97" s="22">
        <f t="shared" si="6"/>
        <v>0</v>
      </c>
    </row>
    <row r="98" spans="1:5" s="22" customFormat="1">
      <c r="A98" s="22" t="s">
        <v>3</v>
      </c>
      <c r="B98" s="23" t="s">
        <v>104</v>
      </c>
      <c r="C98" s="24">
        <v>4</v>
      </c>
      <c r="D98" s="22">
        <f t="shared" si="10"/>
        <v>0.16</v>
      </c>
      <c r="E98" s="22">
        <f t="shared" si="6"/>
        <v>0.34126699536489324</v>
      </c>
    </row>
    <row r="99" spans="1:5" s="22" customFormat="1">
      <c r="A99" s="22" t="s">
        <v>3</v>
      </c>
      <c r="B99" s="23" t="s">
        <v>105</v>
      </c>
      <c r="C99" s="24">
        <v>4</v>
      </c>
      <c r="D99" s="22">
        <f t="shared" si="10"/>
        <v>0.16</v>
      </c>
      <c r="E99" s="22">
        <f t="shared" si="6"/>
        <v>0.34126699536489324</v>
      </c>
    </row>
    <row r="100" spans="1:5" s="22" customFormat="1">
      <c r="A100" s="22" t="s">
        <v>3</v>
      </c>
      <c r="B100" s="23" t="s">
        <v>106</v>
      </c>
      <c r="C100" s="24">
        <v>0</v>
      </c>
      <c r="D100" s="22">
        <f t="shared" si="10"/>
        <v>0</v>
      </c>
      <c r="E100" s="22">
        <f t="shared" si="6"/>
        <v>0</v>
      </c>
    </row>
    <row r="101" spans="1:5" s="22" customFormat="1">
      <c r="A101" s="22" t="s">
        <v>3</v>
      </c>
      <c r="B101" s="23" t="s">
        <v>107</v>
      </c>
      <c r="C101" s="24">
        <v>13</v>
      </c>
      <c r="D101" s="22">
        <f t="shared" si="10"/>
        <v>0.52</v>
      </c>
      <c r="E101" s="22">
        <f t="shared" si="6"/>
        <v>1.1091177349359032</v>
      </c>
    </row>
    <row r="102" spans="1:5" s="22" customFormat="1">
      <c r="A102" s="22" t="s">
        <v>3</v>
      </c>
      <c r="B102" s="23" t="s">
        <v>108</v>
      </c>
      <c r="C102" s="24">
        <v>0</v>
      </c>
      <c r="D102" s="22">
        <f t="shared" si="10"/>
        <v>0</v>
      </c>
      <c r="E102" s="22">
        <f t="shared" si="6"/>
        <v>0</v>
      </c>
    </row>
    <row r="103" spans="1:5" s="22" customFormat="1">
      <c r="A103" s="22" t="s">
        <v>3</v>
      </c>
      <c r="B103" s="23" t="s">
        <v>109</v>
      </c>
      <c r="C103" s="24">
        <v>0</v>
      </c>
      <c r="D103" s="22">
        <f t="shared" si="10"/>
        <v>0</v>
      </c>
      <c r="E103" s="22">
        <f t="shared" si="6"/>
        <v>0</v>
      </c>
    </row>
    <row r="104" spans="1:5" s="22" customFormat="1">
      <c r="A104" s="22" t="s">
        <v>3</v>
      </c>
      <c r="B104" s="23" t="s">
        <v>110</v>
      </c>
      <c r="C104" s="24">
        <v>0</v>
      </c>
      <c r="D104" s="22">
        <f t="shared" si="10"/>
        <v>0</v>
      </c>
      <c r="E104" s="22">
        <f t="shared" si="6"/>
        <v>0</v>
      </c>
    </row>
    <row r="105" spans="1:5" s="22" customFormat="1">
      <c r="A105" s="22" t="s">
        <v>3</v>
      </c>
      <c r="B105" s="23" t="s">
        <v>111</v>
      </c>
      <c r="C105" s="24">
        <v>0</v>
      </c>
      <c r="D105" s="22">
        <f t="shared" si="10"/>
        <v>0</v>
      </c>
      <c r="E105" s="22">
        <f t="shared" si="6"/>
        <v>0</v>
      </c>
    </row>
    <row r="106" spans="1:5" s="22" customFormat="1">
      <c r="A106" s="22" t="s">
        <v>3</v>
      </c>
      <c r="B106" s="23" t="s">
        <v>112</v>
      </c>
      <c r="C106" s="24">
        <v>0</v>
      </c>
      <c r="D106" s="22">
        <f t="shared" si="10"/>
        <v>0</v>
      </c>
      <c r="E106" s="22">
        <f t="shared" si="6"/>
        <v>0</v>
      </c>
    </row>
    <row r="107" spans="1:5" s="22" customFormat="1">
      <c r="A107" s="22" t="s">
        <v>3</v>
      </c>
      <c r="B107" s="23" t="s">
        <v>113</v>
      </c>
      <c r="C107" s="24">
        <v>0</v>
      </c>
      <c r="D107" s="22">
        <f t="shared" si="10"/>
        <v>0</v>
      </c>
      <c r="E107" s="22">
        <f t="shared" si="6"/>
        <v>0</v>
      </c>
    </row>
    <row r="108" spans="1:5" s="22" customFormat="1">
      <c r="A108" s="22" t="s">
        <v>3</v>
      </c>
      <c r="B108" s="23" t="s">
        <v>114</v>
      </c>
      <c r="C108" s="24">
        <v>0</v>
      </c>
      <c r="D108" s="22">
        <f t="shared" si="10"/>
        <v>0</v>
      </c>
      <c r="E108" s="22">
        <f t="shared" si="6"/>
        <v>0</v>
      </c>
    </row>
    <row r="109" spans="1:5" s="22" customFormat="1">
      <c r="A109" s="22" t="s">
        <v>3</v>
      </c>
      <c r="B109" s="23" t="s">
        <v>115</v>
      </c>
      <c r="C109" s="24">
        <v>0</v>
      </c>
      <c r="D109" s="22">
        <f t="shared" si="10"/>
        <v>0</v>
      </c>
      <c r="E109" s="22">
        <f t="shared" si="6"/>
        <v>0</v>
      </c>
    </row>
    <row r="110" spans="1:5">
      <c r="C110" s="4">
        <f>SUM(C4:C109)</f>
        <v>288</v>
      </c>
      <c r="D110" s="4">
        <f>SUM(D4:D109)</f>
        <v>3.0000000000000004</v>
      </c>
      <c r="E110" s="4">
        <f>SUM(E4:E109)</f>
        <v>71.727852766659453</v>
      </c>
    </row>
    <row r="112" spans="1:5">
      <c r="A112" s="6" t="s">
        <v>120</v>
      </c>
      <c r="B112" s="96" t="s">
        <v>121</v>
      </c>
      <c r="C112" s="6" t="s">
        <v>159</v>
      </c>
    </row>
    <row r="113" spans="1:3">
      <c r="A113" s="4" t="s">
        <v>0</v>
      </c>
      <c r="B113" s="31">
        <v>34.225817932223116</v>
      </c>
      <c r="C113" s="4">
        <f>SUM(C38)</f>
        <v>106</v>
      </c>
    </row>
    <row r="114" spans="1:3">
      <c r="A114" s="4" t="s">
        <v>1</v>
      </c>
      <c r="B114" s="31">
        <v>1.462409735816744</v>
      </c>
      <c r="C114" s="4">
        <f>SUM(C4:C10)</f>
        <v>0</v>
      </c>
    </row>
    <row r="115" spans="1:3">
      <c r="A115" s="4" t="s">
        <v>118</v>
      </c>
      <c r="B115" s="4">
        <f>SUM(B121:B122)</f>
        <v>33.276830148571463</v>
      </c>
      <c r="C115" s="4">
        <f>SUM(C39:C47,C11:C37)</f>
        <v>156</v>
      </c>
    </row>
    <row r="116" spans="1:3">
      <c r="A116" s="4" t="s">
        <v>3</v>
      </c>
      <c r="B116" s="31">
        <v>2.1329187210305829</v>
      </c>
      <c r="C116" s="4">
        <f>SUM(C85:C109,C82:C83,C69:C80,C48:C62)</f>
        <v>25</v>
      </c>
    </row>
    <row r="117" spans="1:3">
      <c r="A117" s="4" t="s">
        <v>8</v>
      </c>
      <c r="B117" s="31">
        <v>0.54987622901757971</v>
      </c>
      <c r="C117" s="4">
        <f>SUM(C84,C81)</f>
        <v>0</v>
      </c>
    </row>
    <row r="118" spans="1:3">
      <c r="A118" s="4" t="s">
        <v>4</v>
      </c>
      <c r="B118" s="31">
        <v>0.08</v>
      </c>
      <c r="C118" s="4">
        <f>SUM(C63:C68)</f>
        <v>1</v>
      </c>
    </row>
    <row r="119" spans="1:3">
      <c r="A119" s="6" t="s">
        <v>7</v>
      </c>
      <c r="B119" s="4">
        <f>SUM(B113:B118)</f>
        <v>71.727852766659481</v>
      </c>
      <c r="C119" s="4">
        <f>SUM(C113:C118)</f>
        <v>288</v>
      </c>
    </row>
    <row r="120" spans="1:3">
      <c r="A120" s="6"/>
    </row>
    <row r="121" spans="1:3">
      <c r="A121" s="4" t="s">
        <v>116</v>
      </c>
      <c r="B121" s="32">
        <v>9.9243475756000006</v>
      </c>
    </row>
    <row r="122" spans="1:3">
      <c r="A122" s="4" t="s">
        <v>2</v>
      </c>
      <c r="B122" s="31">
        <v>23.352482572971461</v>
      </c>
    </row>
  </sheetData>
  <conditionalFormatting sqref="B116:B118 B121 B113">
    <cfRule type="cellIs" dxfId="20" priority="2" stopIfTrue="1" operator="notBetween">
      <formula>#REF!-#REF!</formula>
      <formula>#REF!+#REF!</formula>
    </cfRule>
  </conditionalFormatting>
  <conditionalFormatting sqref="B121">
    <cfRule type="cellIs" dxfId="19" priority="1" stopIfTrue="1" operator="notBetween">
      <formula>'C:\Environment\NZ Climate Change\Aotearoa\Carl Romanos\Energy Data\2012 Energy Data File\[C_Coal.xls]Table C.4'!#REF!-'C:\Environment\NZ Climate Change\Aotearoa\Carl Romanos\Energy Data\2012 Energy Data File\[C_Coal.xls]Table C.4'!#REF!</formula>
      <formula>'C:\Environment\NZ Climate Change\Aotearoa\Carl Romanos\Energy Data\2012 Energy Data File\[C_Coal.xls]Table C.4'!#REF!+'C:\Environment\NZ Climate Change\Aotearoa\Carl Romanos\Energy Data\2012 Energy Data File\[C_Coal.xls]Table C.4'!#REF!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7"/>
  <sheetViews>
    <sheetView zoomScale="85" zoomScaleNormal="85" workbookViewId="0">
      <selection activeCell="G90" sqref="G90"/>
    </sheetView>
  </sheetViews>
  <sheetFormatPr defaultRowHeight="11.25"/>
  <cols>
    <col min="1" max="1" width="41.140625" style="4" bestFit="1" customWidth="1"/>
    <col min="2" max="2" width="53.5703125" style="4" bestFit="1" customWidth="1"/>
    <col min="3" max="3" width="29.28515625" style="4" customWidth="1"/>
    <col min="4" max="4" width="15.28515625" style="4" customWidth="1"/>
    <col min="5" max="5" width="42.28515625" style="4" customWidth="1"/>
    <col min="6" max="6" width="40" style="4" customWidth="1"/>
    <col min="7" max="16384" width="9.140625" style="4"/>
  </cols>
  <sheetData>
    <row r="1" spans="1:6">
      <c r="A1" s="4" t="s">
        <v>160</v>
      </c>
    </row>
    <row r="2" spans="1:6">
      <c r="A2" s="4" t="s">
        <v>124</v>
      </c>
    </row>
    <row r="3" spans="1:6">
      <c r="A3" s="5" t="s">
        <v>10</v>
      </c>
      <c r="B3" s="5" t="s">
        <v>123</v>
      </c>
      <c r="C3" s="6" t="s">
        <v>158</v>
      </c>
      <c r="D3" s="6" t="s">
        <v>157</v>
      </c>
      <c r="E3" s="6" t="s">
        <v>122</v>
      </c>
      <c r="F3" s="6"/>
    </row>
    <row r="4" spans="1:6" s="9" customFormat="1">
      <c r="A4" s="7" t="s">
        <v>1</v>
      </c>
      <c r="B4" s="8" t="s">
        <v>9</v>
      </c>
      <c r="C4" s="100">
        <v>15</v>
      </c>
      <c r="D4" s="101">
        <f>C4/$C$113</f>
        <v>0.11194029850746269</v>
      </c>
      <c r="E4" s="101">
        <f>D4*$B$113</f>
        <v>0.24929707553706232</v>
      </c>
    </row>
    <row r="5" spans="1:6" s="9" customFormat="1">
      <c r="A5" s="7" t="s">
        <v>1</v>
      </c>
      <c r="B5" s="8" t="s">
        <v>11</v>
      </c>
      <c r="C5" s="102">
        <v>20</v>
      </c>
      <c r="D5" s="101">
        <f t="shared" ref="D5:D10" si="0">C5/$C$113</f>
        <v>0.14925373134328357</v>
      </c>
      <c r="E5" s="101">
        <f t="shared" ref="E5:E10" si="1">D5*$B$113</f>
        <v>0.33239610071608305</v>
      </c>
    </row>
    <row r="6" spans="1:6" s="9" customFormat="1">
      <c r="A6" s="7" t="s">
        <v>1</v>
      </c>
      <c r="B6" s="8" t="s">
        <v>12</v>
      </c>
      <c r="C6" s="100">
        <v>22</v>
      </c>
      <c r="D6" s="101">
        <f t="shared" si="0"/>
        <v>0.16417910447761194</v>
      </c>
      <c r="E6" s="101">
        <f t="shared" si="1"/>
        <v>0.36563571078769141</v>
      </c>
    </row>
    <row r="7" spans="1:6" s="9" customFormat="1">
      <c r="A7" s="7" t="s">
        <v>1</v>
      </c>
      <c r="B7" s="8" t="s">
        <v>13</v>
      </c>
      <c r="C7" s="102">
        <v>17</v>
      </c>
      <c r="D7" s="101">
        <f t="shared" si="0"/>
        <v>0.12686567164179105</v>
      </c>
      <c r="E7" s="101">
        <f t="shared" si="1"/>
        <v>0.28253668560867062</v>
      </c>
    </row>
    <row r="8" spans="1:6" s="9" customFormat="1">
      <c r="A8" s="7" t="s">
        <v>1</v>
      </c>
      <c r="B8" s="8" t="s">
        <v>14</v>
      </c>
      <c r="C8" s="102">
        <v>10</v>
      </c>
      <c r="D8" s="101">
        <f t="shared" si="0"/>
        <v>7.4626865671641784E-2</v>
      </c>
      <c r="E8" s="101">
        <f t="shared" si="1"/>
        <v>0.16619805035804153</v>
      </c>
    </row>
    <row r="9" spans="1:6" s="9" customFormat="1">
      <c r="A9" s="7" t="s">
        <v>1</v>
      </c>
      <c r="B9" s="8" t="s">
        <v>15</v>
      </c>
      <c r="C9" s="102">
        <v>38</v>
      </c>
      <c r="D9" s="101">
        <f t="shared" si="0"/>
        <v>0.28358208955223879</v>
      </c>
      <c r="E9" s="101">
        <f t="shared" si="1"/>
        <v>0.63155259136055786</v>
      </c>
    </row>
    <row r="10" spans="1:6" s="9" customFormat="1">
      <c r="A10" s="7" t="s">
        <v>1</v>
      </c>
      <c r="B10" s="8" t="s">
        <v>16</v>
      </c>
      <c r="C10" s="102">
        <v>12</v>
      </c>
      <c r="D10" s="101">
        <f t="shared" si="0"/>
        <v>8.9552238805970144E-2</v>
      </c>
      <c r="E10" s="101">
        <f t="shared" si="1"/>
        <v>0.19943766042964983</v>
      </c>
    </row>
    <row r="11" spans="1:6">
      <c r="A11" s="11" t="s">
        <v>2</v>
      </c>
      <c r="B11" s="12" t="s">
        <v>17</v>
      </c>
      <c r="C11" s="103">
        <v>2</v>
      </c>
      <c r="D11" s="104">
        <f>C11/$C$114</f>
        <v>4.2016806722689074E-3</v>
      </c>
      <c r="E11" s="105">
        <f>D11*$B$114</f>
        <v>1.8816947351998998E-3</v>
      </c>
    </row>
    <row r="12" spans="1:6">
      <c r="A12" s="11" t="s">
        <v>2</v>
      </c>
      <c r="B12" s="12" t="s">
        <v>18</v>
      </c>
      <c r="C12" s="103">
        <v>6</v>
      </c>
      <c r="D12" s="104">
        <f t="shared" ref="D12:D47" si="2">C12/$C$114</f>
        <v>1.2605042016806723E-2</v>
      </c>
      <c r="E12" s="105">
        <f t="shared" ref="E12:E47" si="3">D12*$B$114</f>
        <v>5.6450842055996995E-3</v>
      </c>
    </row>
    <row r="13" spans="1:6">
      <c r="A13" s="11" t="s">
        <v>2</v>
      </c>
      <c r="B13" s="12" t="s">
        <v>19</v>
      </c>
      <c r="C13" s="103">
        <v>1</v>
      </c>
      <c r="D13" s="104">
        <f t="shared" si="2"/>
        <v>2.1008403361344537E-3</v>
      </c>
      <c r="E13" s="105">
        <f t="shared" si="3"/>
        <v>9.4084736759994991E-4</v>
      </c>
    </row>
    <row r="14" spans="1:6">
      <c r="A14" s="11" t="s">
        <v>2</v>
      </c>
      <c r="B14" s="12" t="s">
        <v>20</v>
      </c>
      <c r="C14" s="103">
        <v>10</v>
      </c>
      <c r="D14" s="104">
        <f t="shared" si="2"/>
        <v>2.100840336134454E-2</v>
      </c>
      <c r="E14" s="105">
        <f t="shared" si="3"/>
        <v>9.4084736759995E-3</v>
      </c>
    </row>
    <row r="15" spans="1:6">
      <c r="A15" s="11" t="s">
        <v>2</v>
      </c>
      <c r="B15" s="15" t="s">
        <v>21</v>
      </c>
      <c r="C15" s="106">
        <v>4</v>
      </c>
      <c r="D15" s="104">
        <f t="shared" si="2"/>
        <v>8.4033613445378148E-3</v>
      </c>
      <c r="E15" s="105">
        <f t="shared" si="3"/>
        <v>3.7633894703997996E-3</v>
      </c>
    </row>
    <row r="16" spans="1:6">
      <c r="A16" s="11" t="s">
        <v>2</v>
      </c>
      <c r="B16" s="15" t="s">
        <v>22</v>
      </c>
      <c r="C16" s="106">
        <v>1</v>
      </c>
      <c r="D16" s="104">
        <f t="shared" si="2"/>
        <v>2.1008403361344537E-3</v>
      </c>
      <c r="E16" s="105">
        <f t="shared" si="3"/>
        <v>9.4084736759994991E-4</v>
      </c>
    </row>
    <row r="17" spans="1:5">
      <c r="A17" s="11" t="s">
        <v>2</v>
      </c>
      <c r="B17" s="15" t="s">
        <v>23</v>
      </c>
      <c r="C17" s="106">
        <v>20</v>
      </c>
      <c r="D17" s="104">
        <f t="shared" si="2"/>
        <v>4.2016806722689079E-2</v>
      </c>
      <c r="E17" s="105">
        <f t="shared" si="3"/>
        <v>1.8816947351999E-2</v>
      </c>
    </row>
    <row r="18" spans="1:5">
      <c r="A18" s="11" t="s">
        <v>2</v>
      </c>
      <c r="B18" s="15" t="s">
        <v>24</v>
      </c>
      <c r="C18" s="106">
        <v>4</v>
      </c>
      <c r="D18" s="104">
        <f t="shared" si="2"/>
        <v>8.4033613445378148E-3</v>
      </c>
      <c r="E18" s="105">
        <f t="shared" si="3"/>
        <v>3.7633894703997996E-3</v>
      </c>
    </row>
    <row r="19" spans="1:5">
      <c r="A19" s="17" t="s">
        <v>2</v>
      </c>
      <c r="B19" s="15" t="s">
        <v>25</v>
      </c>
      <c r="C19" s="106">
        <v>3</v>
      </c>
      <c r="D19" s="104">
        <f t="shared" si="2"/>
        <v>6.3025210084033615E-3</v>
      </c>
      <c r="E19" s="105">
        <f t="shared" si="3"/>
        <v>2.8225421027998497E-3</v>
      </c>
    </row>
    <row r="20" spans="1:5">
      <c r="A20" s="17" t="s">
        <v>2</v>
      </c>
      <c r="B20" s="15" t="s">
        <v>26</v>
      </c>
      <c r="C20" s="106">
        <v>5</v>
      </c>
      <c r="D20" s="104">
        <f t="shared" si="2"/>
        <v>1.050420168067227E-2</v>
      </c>
      <c r="E20" s="105">
        <f t="shared" si="3"/>
        <v>4.70423683799975E-3</v>
      </c>
    </row>
    <row r="21" spans="1:5">
      <c r="A21" s="17" t="s">
        <v>2</v>
      </c>
      <c r="B21" s="15" t="s">
        <v>27</v>
      </c>
      <c r="C21" s="106">
        <v>2</v>
      </c>
      <c r="D21" s="104">
        <f t="shared" si="2"/>
        <v>4.2016806722689074E-3</v>
      </c>
      <c r="E21" s="105">
        <f t="shared" si="3"/>
        <v>1.8816947351998998E-3</v>
      </c>
    </row>
    <row r="22" spans="1:5">
      <c r="A22" s="17" t="s">
        <v>2</v>
      </c>
      <c r="B22" s="15" t="s">
        <v>28</v>
      </c>
      <c r="C22" s="106">
        <v>9</v>
      </c>
      <c r="D22" s="104">
        <f t="shared" si="2"/>
        <v>1.8907563025210083E-2</v>
      </c>
      <c r="E22" s="105">
        <f t="shared" si="3"/>
        <v>8.4676263083995479E-3</v>
      </c>
    </row>
    <row r="23" spans="1:5">
      <c r="A23" s="17" t="s">
        <v>2</v>
      </c>
      <c r="B23" s="15" t="s">
        <v>29</v>
      </c>
      <c r="C23" s="106">
        <v>7</v>
      </c>
      <c r="D23" s="104">
        <f t="shared" si="2"/>
        <v>1.4705882352941176E-2</v>
      </c>
      <c r="E23" s="105">
        <f t="shared" si="3"/>
        <v>6.5859315731996489E-3</v>
      </c>
    </row>
    <row r="24" spans="1:5">
      <c r="A24" s="17" t="s">
        <v>2</v>
      </c>
      <c r="B24" s="15" t="s">
        <v>30</v>
      </c>
      <c r="C24" s="106">
        <v>24</v>
      </c>
      <c r="D24" s="104">
        <f t="shared" si="2"/>
        <v>5.0420168067226892E-2</v>
      </c>
      <c r="E24" s="105">
        <f t="shared" si="3"/>
        <v>2.2580336822398798E-2</v>
      </c>
    </row>
    <row r="25" spans="1:5">
      <c r="A25" s="17" t="s">
        <v>2</v>
      </c>
      <c r="B25" s="15" t="s">
        <v>31</v>
      </c>
      <c r="C25" s="106">
        <v>68</v>
      </c>
      <c r="D25" s="104">
        <f t="shared" si="2"/>
        <v>0.14285714285714285</v>
      </c>
      <c r="E25" s="105">
        <f t="shared" si="3"/>
        <v>6.3977620996796589E-2</v>
      </c>
    </row>
    <row r="26" spans="1:5">
      <c r="A26" s="17" t="s">
        <v>2</v>
      </c>
      <c r="B26" s="15" t="s">
        <v>32</v>
      </c>
      <c r="C26" s="106">
        <v>3</v>
      </c>
      <c r="D26" s="104">
        <f t="shared" si="2"/>
        <v>6.3025210084033615E-3</v>
      </c>
      <c r="E26" s="105">
        <f t="shared" si="3"/>
        <v>2.8225421027998497E-3</v>
      </c>
    </row>
    <row r="27" spans="1:5">
      <c r="A27" s="17" t="s">
        <v>2</v>
      </c>
      <c r="B27" s="15" t="s">
        <v>33</v>
      </c>
      <c r="C27" s="106">
        <v>0</v>
      </c>
      <c r="D27" s="104">
        <f t="shared" si="2"/>
        <v>0</v>
      </c>
      <c r="E27" s="105">
        <f t="shared" si="3"/>
        <v>0</v>
      </c>
    </row>
    <row r="28" spans="1:5">
      <c r="A28" s="17" t="s">
        <v>2</v>
      </c>
      <c r="B28" s="15" t="s">
        <v>34</v>
      </c>
      <c r="C28" s="106">
        <v>1</v>
      </c>
      <c r="D28" s="104">
        <f t="shared" si="2"/>
        <v>2.1008403361344537E-3</v>
      </c>
      <c r="E28" s="105">
        <f t="shared" si="3"/>
        <v>9.4084736759994991E-4</v>
      </c>
    </row>
    <row r="29" spans="1:5">
      <c r="A29" s="17" t="s">
        <v>2</v>
      </c>
      <c r="B29" s="15" t="s">
        <v>35</v>
      </c>
      <c r="C29" s="106">
        <v>3</v>
      </c>
      <c r="D29" s="104">
        <f t="shared" si="2"/>
        <v>6.3025210084033615E-3</v>
      </c>
      <c r="E29" s="105">
        <f t="shared" si="3"/>
        <v>2.8225421027998497E-3</v>
      </c>
    </row>
    <row r="30" spans="1:5">
      <c r="A30" s="17" t="s">
        <v>2</v>
      </c>
      <c r="B30" s="15" t="s">
        <v>36</v>
      </c>
      <c r="C30" s="106">
        <v>16</v>
      </c>
      <c r="D30" s="104">
        <f t="shared" si="2"/>
        <v>3.3613445378151259E-2</v>
      </c>
      <c r="E30" s="105">
        <f t="shared" si="3"/>
        <v>1.5053557881599199E-2</v>
      </c>
    </row>
    <row r="31" spans="1:5">
      <c r="A31" s="4" t="s">
        <v>2</v>
      </c>
      <c r="B31" s="15" t="s">
        <v>37</v>
      </c>
      <c r="C31" s="106">
        <v>4</v>
      </c>
      <c r="D31" s="104">
        <f t="shared" si="2"/>
        <v>8.4033613445378148E-3</v>
      </c>
      <c r="E31" s="105">
        <f t="shared" si="3"/>
        <v>3.7633894703997996E-3</v>
      </c>
    </row>
    <row r="32" spans="1:5">
      <c r="A32" s="17" t="s">
        <v>2</v>
      </c>
      <c r="B32" s="15" t="s">
        <v>38</v>
      </c>
      <c r="C32" s="106">
        <v>4</v>
      </c>
      <c r="D32" s="104">
        <f t="shared" si="2"/>
        <v>8.4033613445378148E-3</v>
      </c>
      <c r="E32" s="105">
        <f t="shared" si="3"/>
        <v>3.7633894703997996E-3</v>
      </c>
    </row>
    <row r="33" spans="1:5">
      <c r="A33" s="17" t="s">
        <v>2</v>
      </c>
      <c r="B33" s="15" t="s">
        <v>39</v>
      </c>
      <c r="C33" s="106">
        <v>7</v>
      </c>
      <c r="D33" s="104">
        <f t="shared" si="2"/>
        <v>1.4705882352941176E-2</v>
      </c>
      <c r="E33" s="105">
        <f t="shared" si="3"/>
        <v>6.5859315731996489E-3</v>
      </c>
    </row>
    <row r="34" spans="1:5">
      <c r="A34" s="17" t="s">
        <v>2</v>
      </c>
      <c r="B34" s="15" t="s">
        <v>40</v>
      </c>
      <c r="C34" s="106">
        <v>2</v>
      </c>
      <c r="D34" s="104">
        <f t="shared" si="2"/>
        <v>4.2016806722689074E-3</v>
      </c>
      <c r="E34" s="105">
        <f t="shared" si="3"/>
        <v>1.8816947351998998E-3</v>
      </c>
    </row>
    <row r="35" spans="1:5">
      <c r="A35" s="17" t="s">
        <v>2</v>
      </c>
      <c r="B35" s="15" t="s">
        <v>41</v>
      </c>
      <c r="C35" s="106">
        <v>3</v>
      </c>
      <c r="D35" s="104">
        <f t="shared" si="2"/>
        <v>6.3025210084033615E-3</v>
      </c>
      <c r="E35" s="105">
        <f t="shared" si="3"/>
        <v>2.8225421027998497E-3</v>
      </c>
    </row>
    <row r="36" spans="1:5">
      <c r="A36" s="17" t="s">
        <v>2</v>
      </c>
      <c r="B36" s="15" t="s">
        <v>42</v>
      </c>
      <c r="C36" s="106">
        <v>1</v>
      </c>
      <c r="D36" s="104">
        <f t="shared" si="2"/>
        <v>2.1008403361344537E-3</v>
      </c>
      <c r="E36" s="105">
        <f t="shared" si="3"/>
        <v>9.4084736759994991E-4</v>
      </c>
    </row>
    <row r="37" spans="1:5">
      <c r="A37" s="17" t="s">
        <v>2</v>
      </c>
      <c r="B37" s="15" t="s">
        <v>43</v>
      </c>
      <c r="C37" s="106">
        <v>7</v>
      </c>
      <c r="D37" s="104">
        <f t="shared" si="2"/>
        <v>1.4705882352941176E-2</v>
      </c>
      <c r="E37" s="105">
        <f t="shared" si="3"/>
        <v>6.5859315731996489E-3</v>
      </c>
    </row>
    <row r="38" spans="1:5" s="14" customFormat="1">
      <c r="A38" s="14" t="s">
        <v>2</v>
      </c>
      <c r="B38" s="12" t="s">
        <v>44</v>
      </c>
      <c r="C38" s="103">
        <v>16</v>
      </c>
      <c r="D38" s="104">
        <f t="shared" si="2"/>
        <v>3.3613445378151259E-2</v>
      </c>
      <c r="E38" s="105">
        <f t="shared" si="3"/>
        <v>1.5053557881599199E-2</v>
      </c>
    </row>
    <row r="39" spans="1:5">
      <c r="A39" s="17" t="s">
        <v>2</v>
      </c>
      <c r="B39" s="15" t="s">
        <v>45</v>
      </c>
      <c r="C39" s="106">
        <v>1</v>
      </c>
      <c r="D39" s="104">
        <f t="shared" si="2"/>
        <v>2.1008403361344537E-3</v>
      </c>
      <c r="E39" s="105">
        <f t="shared" si="3"/>
        <v>9.4084736759994991E-4</v>
      </c>
    </row>
    <row r="40" spans="1:5">
      <c r="A40" s="17" t="s">
        <v>2</v>
      </c>
      <c r="B40" s="15" t="s">
        <v>46</v>
      </c>
      <c r="C40" s="106">
        <v>7</v>
      </c>
      <c r="D40" s="104">
        <f t="shared" si="2"/>
        <v>1.4705882352941176E-2</v>
      </c>
      <c r="E40" s="105">
        <f t="shared" si="3"/>
        <v>6.5859315731996489E-3</v>
      </c>
    </row>
    <row r="41" spans="1:5">
      <c r="A41" s="17" t="s">
        <v>2</v>
      </c>
      <c r="B41" s="15" t="s">
        <v>47</v>
      </c>
      <c r="C41" s="106">
        <v>0</v>
      </c>
      <c r="D41" s="104">
        <f t="shared" si="2"/>
        <v>0</v>
      </c>
      <c r="E41" s="105">
        <f t="shared" si="3"/>
        <v>0</v>
      </c>
    </row>
    <row r="42" spans="1:5">
      <c r="A42" s="17" t="s">
        <v>2</v>
      </c>
      <c r="B42" s="15" t="s">
        <v>48</v>
      </c>
      <c r="C42" s="106">
        <v>0</v>
      </c>
      <c r="D42" s="104">
        <f t="shared" si="2"/>
        <v>0</v>
      </c>
      <c r="E42" s="105">
        <f t="shared" si="3"/>
        <v>0</v>
      </c>
    </row>
    <row r="43" spans="1:5">
      <c r="A43" s="17" t="s">
        <v>2</v>
      </c>
      <c r="B43" s="15" t="s">
        <v>49</v>
      </c>
      <c r="C43" s="106">
        <v>13</v>
      </c>
      <c r="D43" s="104">
        <f t="shared" si="2"/>
        <v>2.7310924369747899E-2</v>
      </c>
      <c r="E43" s="105">
        <f t="shared" si="3"/>
        <v>1.2231015778799349E-2</v>
      </c>
    </row>
    <row r="44" spans="1:5">
      <c r="A44" s="17" t="s">
        <v>2</v>
      </c>
      <c r="B44" s="15" t="s">
        <v>50</v>
      </c>
      <c r="C44" s="107">
        <v>26</v>
      </c>
      <c r="D44" s="104">
        <f t="shared" si="2"/>
        <v>5.4621848739495799E-2</v>
      </c>
      <c r="E44" s="105">
        <f t="shared" si="3"/>
        <v>2.4462031557598699E-2</v>
      </c>
    </row>
    <row r="45" spans="1:5">
      <c r="A45" s="17" t="s">
        <v>2</v>
      </c>
      <c r="B45" s="15" t="s">
        <v>51</v>
      </c>
      <c r="C45" s="106">
        <v>62</v>
      </c>
      <c r="D45" s="104">
        <f t="shared" si="2"/>
        <v>0.13025210084033614</v>
      </c>
      <c r="E45" s="105">
        <f t="shared" si="3"/>
        <v>5.8332536791196897E-2</v>
      </c>
    </row>
    <row r="46" spans="1:5">
      <c r="A46" s="17" t="s">
        <v>2</v>
      </c>
      <c r="B46" s="15" t="s">
        <v>52</v>
      </c>
      <c r="C46" s="106">
        <v>75</v>
      </c>
      <c r="D46" s="104">
        <f t="shared" si="2"/>
        <v>0.15756302521008403</v>
      </c>
      <c r="E46" s="105">
        <f t="shared" si="3"/>
        <v>7.0563552569996246E-2</v>
      </c>
    </row>
    <row r="47" spans="1:5">
      <c r="A47" s="17" t="s">
        <v>2</v>
      </c>
      <c r="B47" s="15" t="s">
        <v>53</v>
      </c>
      <c r="C47" s="106">
        <v>59</v>
      </c>
      <c r="D47" s="104">
        <f t="shared" si="2"/>
        <v>0.12394957983193278</v>
      </c>
      <c r="E47" s="105">
        <f t="shared" si="3"/>
        <v>5.5509994688397048E-2</v>
      </c>
    </row>
    <row r="48" spans="1:5" s="22" customFormat="1">
      <c r="A48" s="22" t="s">
        <v>3</v>
      </c>
      <c r="B48" s="23" t="s">
        <v>54</v>
      </c>
      <c r="C48" s="108">
        <v>10</v>
      </c>
      <c r="D48" s="109">
        <f>C48/$C$115</f>
        <v>3.215434083601286E-2</v>
      </c>
      <c r="E48" s="109">
        <f t="shared" ref="E48:E62" si="4">D48*$B$115</f>
        <v>1.2115575937647368E-2</v>
      </c>
    </row>
    <row r="49" spans="1:5" s="22" customFormat="1">
      <c r="A49" s="22" t="s">
        <v>3</v>
      </c>
      <c r="B49" s="23" t="s">
        <v>55</v>
      </c>
      <c r="C49" s="108">
        <v>19</v>
      </c>
      <c r="D49" s="109">
        <f t="shared" ref="D49:D61" si="5">C49/$C$115</f>
        <v>6.1093247588424437E-2</v>
      </c>
      <c r="E49" s="109">
        <f t="shared" si="4"/>
        <v>2.3019594281530002E-2</v>
      </c>
    </row>
    <row r="50" spans="1:5" s="22" customFormat="1">
      <c r="A50" s="22" t="s">
        <v>3</v>
      </c>
      <c r="B50" s="23" t="s">
        <v>56</v>
      </c>
      <c r="C50" s="108">
        <v>3</v>
      </c>
      <c r="D50" s="109">
        <f t="shared" si="5"/>
        <v>9.6463022508038593E-3</v>
      </c>
      <c r="E50" s="109">
        <f t="shared" si="4"/>
        <v>3.634672781294211E-3</v>
      </c>
    </row>
    <row r="51" spans="1:5" s="22" customFormat="1">
      <c r="A51" s="22" t="s">
        <v>3</v>
      </c>
      <c r="B51" s="23" t="s">
        <v>57</v>
      </c>
      <c r="C51" s="108">
        <v>8</v>
      </c>
      <c r="D51" s="109">
        <f t="shared" si="5"/>
        <v>2.5723472668810289E-2</v>
      </c>
      <c r="E51" s="109">
        <f t="shared" si="4"/>
        <v>9.6924607501178948E-3</v>
      </c>
    </row>
    <row r="52" spans="1:5" s="22" customFormat="1">
      <c r="A52" s="22" t="s">
        <v>3</v>
      </c>
      <c r="B52" s="23" t="s">
        <v>58</v>
      </c>
      <c r="C52" s="108">
        <v>18</v>
      </c>
      <c r="D52" s="109">
        <f t="shared" si="5"/>
        <v>5.7877813504823149E-2</v>
      </c>
      <c r="E52" s="109">
        <f t="shared" si="4"/>
        <v>2.1808036687765261E-2</v>
      </c>
    </row>
    <row r="53" spans="1:5" s="22" customFormat="1">
      <c r="A53" s="22" t="s">
        <v>3</v>
      </c>
      <c r="B53" s="23" t="s">
        <v>59</v>
      </c>
      <c r="C53" s="110">
        <v>9</v>
      </c>
      <c r="D53" s="109">
        <f t="shared" si="5"/>
        <v>2.8938906752411574E-2</v>
      </c>
      <c r="E53" s="109">
        <f t="shared" si="4"/>
        <v>1.090401834388263E-2</v>
      </c>
    </row>
    <row r="54" spans="1:5" s="22" customFormat="1">
      <c r="A54" s="22" t="s">
        <v>3</v>
      </c>
      <c r="B54" s="23" t="s">
        <v>60</v>
      </c>
      <c r="C54" s="110">
        <v>6</v>
      </c>
      <c r="D54" s="109">
        <f t="shared" si="5"/>
        <v>1.9292604501607719E-2</v>
      </c>
      <c r="E54" s="109">
        <f t="shared" si="4"/>
        <v>7.269345562588422E-3</v>
      </c>
    </row>
    <row r="55" spans="1:5" s="22" customFormat="1">
      <c r="A55" s="22" t="s">
        <v>3</v>
      </c>
      <c r="B55" s="23" t="s">
        <v>61</v>
      </c>
      <c r="C55" s="110">
        <v>1</v>
      </c>
      <c r="D55" s="109">
        <f t="shared" si="5"/>
        <v>3.2154340836012861E-3</v>
      </c>
      <c r="E55" s="109">
        <f t="shared" si="4"/>
        <v>1.2115575937647369E-3</v>
      </c>
    </row>
    <row r="56" spans="1:5" s="22" customFormat="1">
      <c r="A56" s="22" t="s">
        <v>3</v>
      </c>
      <c r="B56" s="23" t="s">
        <v>62</v>
      </c>
      <c r="C56" s="110">
        <v>0</v>
      </c>
      <c r="D56" s="109">
        <f t="shared" si="5"/>
        <v>0</v>
      </c>
      <c r="E56" s="109">
        <f t="shared" si="4"/>
        <v>0</v>
      </c>
    </row>
    <row r="57" spans="1:5" s="22" customFormat="1">
      <c r="A57" s="22" t="s">
        <v>3</v>
      </c>
      <c r="B57" s="23" t="s">
        <v>63</v>
      </c>
      <c r="C57" s="110">
        <v>13</v>
      </c>
      <c r="D57" s="109">
        <f t="shared" si="5"/>
        <v>4.1800643086816719E-2</v>
      </c>
      <c r="E57" s="109">
        <f t="shared" si="4"/>
        <v>1.5750248718941578E-2</v>
      </c>
    </row>
    <row r="58" spans="1:5" s="22" customFormat="1">
      <c r="A58" s="22" t="s">
        <v>3</v>
      </c>
      <c r="B58" s="23" t="s">
        <v>64</v>
      </c>
      <c r="C58" s="110">
        <v>4</v>
      </c>
      <c r="D58" s="109">
        <f t="shared" si="5"/>
        <v>1.2861736334405145E-2</v>
      </c>
      <c r="E58" s="109">
        <f t="shared" si="4"/>
        <v>4.8462303750589474E-3</v>
      </c>
    </row>
    <row r="59" spans="1:5" s="22" customFormat="1">
      <c r="A59" s="22" t="s">
        <v>3</v>
      </c>
      <c r="B59" s="23" t="s">
        <v>65</v>
      </c>
      <c r="C59" s="110">
        <v>0</v>
      </c>
      <c r="D59" s="109">
        <f t="shared" si="5"/>
        <v>0</v>
      </c>
      <c r="E59" s="109">
        <f t="shared" si="4"/>
        <v>0</v>
      </c>
    </row>
    <row r="60" spans="1:5" s="22" customFormat="1">
      <c r="A60" s="22" t="s">
        <v>3</v>
      </c>
      <c r="B60" s="23" t="s">
        <v>66</v>
      </c>
      <c r="C60" s="108">
        <v>4</v>
      </c>
      <c r="D60" s="109">
        <f t="shared" si="5"/>
        <v>1.2861736334405145E-2</v>
      </c>
      <c r="E60" s="109">
        <f t="shared" si="4"/>
        <v>4.8462303750589474E-3</v>
      </c>
    </row>
    <row r="61" spans="1:5" s="22" customFormat="1">
      <c r="A61" s="22" t="s">
        <v>3</v>
      </c>
      <c r="B61" s="23" t="s">
        <v>67</v>
      </c>
      <c r="C61" s="108">
        <v>3</v>
      </c>
      <c r="D61" s="109">
        <f t="shared" si="5"/>
        <v>9.6463022508038593E-3</v>
      </c>
      <c r="E61" s="109">
        <f t="shared" si="4"/>
        <v>3.634672781294211E-3</v>
      </c>
    </row>
    <row r="62" spans="1:5" s="22" customFormat="1">
      <c r="A62" s="22" t="s">
        <v>3</v>
      </c>
      <c r="B62" s="23" t="s">
        <v>68</v>
      </c>
      <c r="C62" s="108">
        <v>3</v>
      </c>
      <c r="D62" s="109">
        <f>C62/$C$115</f>
        <v>9.6463022508038593E-3</v>
      </c>
      <c r="E62" s="109">
        <f t="shared" si="4"/>
        <v>3.634672781294211E-3</v>
      </c>
    </row>
    <row r="63" spans="1:5" s="25" customFormat="1">
      <c r="A63" s="25" t="s">
        <v>4</v>
      </c>
      <c r="B63" s="26" t="s">
        <v>69</v>
      </c>
      <c r="C63" s="111">
        <v>303</v>
      </c>
      <c r="D63" s="112">
        <f>C63/$C$117</f>
        <v>0.70794392523364491</v>
      </c>
      <c r="E63" s="112">
        <f>D63*$B$117</f>
        <v>78.442873376586078</v>
      </c>
    </row>
    <row r="64" spans="1:5" s="25" customFormat="1">
      <c r="A64" s="25" t="s">
        <v>4</v>
      </c>
      <c r="B64" s="26" t="s">
        <v>70</v>
      </c>
      <c r="C64" s="113">
        <v>25</v>
      </c>
      <c r="D64" s="112">
        <f t="shared" ref="D64:D68" si="6">C64/$C$117</f>
        <v>5.8411214953271028E-2</v>
      </c>
      <c r="E64" s="112">
        <f t="shared" ref="E64:E68" si="7">D64*$B$117</f>
        <v>6.47218427199555</v>
      </c>
    </row>
    <row r="65" spans="1:5" s="25" customFormat="1">
      <c r="A65" s="25" t="s">
        <v>4</v>
      </c>
      <c r="B65" s="26" t="s">
        <v>71</v>
      </c>
      <c r="C65" s="113">
        <v>6</v>
      </c>
      <c r="D65" s="112">
        <f t="shared" si="6"/>
        <v>1.4018691588785047E-2</v>
      </c>
      <c r="E65" s="112">
        <f t="shared" si="7"/>
        <v>1.5533242252789319</v>
      </c>
    </row>
    <row r="66" spans="1:5" s="25" customFormat="1">
      <c r="A66" s="25" t="s">
        <v>4</v>
      </c>
      <c r="B66" s="26" t="s">
        <v>72</v>
      </c>
      <c r="C66" s="113">
        <v>78</v>
      </c>
      <c r="D66" s="112">
        <f t="shared" si="6"/>
        <v>0.1822429906542056</v>
      </c>
      <c r="E66" s="112">
        <f t="shared" si="7"/>
        <v>20.193214928626116</v>
      </c>
    </row>
    <row r="67" spans="1:5" s="25" customFormat="1">
      <c r="A67" s="25" t="s">
        <v>4</v>
      </c>
      <c r="B67" s="26" t="s">
        <v>73</v>
      </c>
      <c r="C67" s="113">
        <v>0</v>
      </c>
      <c r="D67" s="112">
        <f t="shared" si="6"/>
        <v>0</v>
      </c>
      <c r="E67" s="112">
        <f t="shared" si="7"/>
        <v>0</v>
      </c>
    </row>
    <row r="68" spans="1:5" s="25" customFormat="1">
      <c r="A68" s="25" t="s">
        <v>4</v>
      </c>
      <c r="B68" s="26" t="s">
        <v>74</v>
      </c>
      <c r="C68" s="113">
        <v>16</v>
      </c>
      <c r="D68" s="112">
        <f t="shared" si="6"/>
        <v>3.7383177570093455E-2</v>
      </c>
      <c r="E68" s="112">
        <f t="shared" si="7"/>
        <v>4.142197934077152</v>
      </c>
    </row>
    <row r="69" spans="1:5" s="22" customFormat="1">
      <c r="A69" s="22" t="s">
        <v>3</v>
      </c>
      <c r="B69" s="23" t="s">
        <v>75</v>
      </c>
      <c r="C69" s="108">
        <v>4</v>
      </c>
      <c r="D69" s="109">
        <f>C69/$C$115</f>
        <v>1.2861736334405145E-2</v>
      </c>
      <c r="E69" s="109">
        <f t="shared" ref="E69:E80" si="8">D69*$B$115</f>
        <v>4.8462303750589474E-3</v>
      </c>
    </row>
    <row r="70" spans="1:5" s="22" customFormat="1">
      <c r="A70" s="22" t="s">
        <v>3</v>
      </c>
      <c r="B70" s="23" t="s">
        <v>76</v>
      </c>
      <c r="C70" s="108">
        <v>33</v>
      </c>
      <c r="D70" s="109">
        <f t="shared" ref="D70:D80" si="9">C70/$C$115</f>
        <v>0.10610932475884244</v>
      </c>
      <c r="E70" s="109">
        <f t="shared" si="8"/>
        <v>3.9981400594236313E-2</v>
      </c>
    </row>
    <row r="71" spans="1:5" s="22" customFormat="1">
      <c r="A71" s="22" t="s">
        <v>3</v>
      </c>
      <c r="B71" s="23" t="s">
        <v>77</v>
      </c>
      <c r="C71" s="108">
        <v>2</v>
      </c>
      <c r="D71" s="109">
        <f t="shared" si="9"/>
        <v>6.4308681672025723E-3</v>
      </c>
      <c r="E71" s="109">
        <f t="shared" si="8"/>
        <v>2.4231151875294737E-3</v>
      </c>
    </row>
    <row r="72" spans="1:5" s="22" customFormat="1">
      <c r="A72" s="22" t="s">
        <v>3</v>
      </c>
      <c r="B72" s="23" t="s">
        <v>78</v>
      </c>
      <c r="C72" s="108">
        <v>2</v>
      </c>
      <c r="D72" s="109">
        <f t="shared" si="9"/>
        <v>6.4308681672025723E-3</v>
      </c>
      <c r="E72" s="109">
        <f t="shared" si="8"/>
        <v>2.4231151875294737E-3</v>
      </c>
    </row>
    <row r="73" spans="1:5" s="22" customFormat="1">
      <c r="A73" s="22" t="s">
        <v>3</v>
      </c>
      <c r="B73" s="23" t="s">
        <v>79</v>
      </c>
      <c r="C73" s="108">
        <v>2</v>
      </c>
      <c r="D73" s="109">
        <f t="shared" si="9"/>
        <v>6.4308681672025723E-3</v>
      </c>
      <c r="E73" s="109">
        <f t="shared" si="8"/>
        <v>2.4231151875294737E-3</v>
      </c>
    </row>
    <row r="74" spans="1:5" s="22" customFormat="1">
      <c r="A74" s="22" t="s">
        <v>3</v>
      </c>
      <c r="B74" s="23" t="s">
        <v>80</v>
      </c>
      <c r="C74" s="108">
        <v>0</v>
      </c>
      <c r="D74" s="109">
        <f t="shared" si="9"/>
        <v>0</v>
      </c>
      <c r="E74" s="109">
        <f t="shared" si="8"/>
        <v>0</v>
      </c>
    </row>
    <row r="75" spans="1:5" s="22" customFormat="1">
      <c r="A75" s="22" t="s">
        <v>3</v>
      </c>
      <c r="B75" s="23" t="s">
        <v>81</v>
      </c>
      <c r="C75" s="108">
        <v>1</v>
      </c>
      <c r="D75" s="109">
        <f t="shared" si="9"/>
        <v>3.2154340836012861E-3</v>
      </c>
      <c r="E75" s="109">
        <f t="shared" si="8"/>
        <v>1.2115575937647369E-3</v>
      </c>
    </row>
    <row r="76" spans="1:5" s="22" customFormat="1">
      <c r="A76" s="22" t="s">
        <v>3</v>
      </c>
      <c r="B76" s="23" t="s">
        <v>82</v>
      </c>
      <c r="C76" s="108">
        <v>0</v>
      </c>
      <c r="D76" s="109">
        <f t="shared" si="9"/>
        <v>0</v>
      </c>
      <c r="E76" s="109">
        <f t="shared" si="8"/>
        <v>0</v>
      </c>
    </row>
    <row r="77" spans="1:5" s="22" customFormat="1">
      <c r="A77" s="22" t="s">
        <v>3</v>
      </c>
      <c r="B77" s="23" t="s">
        <v>83</v>
      </c>
      <c r="C77" s="108">
        <v>0</v>
      </c>
      <c r="D77" s="109">
        <f t="shared" si="9"/>
        <v>0</v>
      </c>
      <c r="E77" s="109">
        <f t="shared" si="8"/>
        <v>0</v>
      </c>
    </row>
    <row r="78" spans="1:5" s="22" customFormat="1">
      <c r="A78" s="22" t="s">
        <v>3</v>
      </c>
      <c r="B78" s="23" t="s">
        <v>84</v>
      </c>
      <c r="C78" s="108">
        <v>0</v>
      </c>
      <c r="D78" s="109">
        <f t="shared" si="9"/>
        <v>0</v>
      </c>
      <c r="E78" s="109">
        <f t="shared" si="8"/>
        <v>0</v>
      </c>
    </row>
    <row r="79" spans="1:5" s="22" customFormat="1">
      <c r="A79" s="22" t="s">
        <v>3</v>
      </c>
      <c r="B79" s="23" t="s">
        <v>85</v>
      </c>
      <c r="C79" s="108">
        <v>1</v>
      </c>
      <c r="D79" s="109">
        <f t="shared" si="9"/>
        <v>3.2154340836012861E-3</v>
      </c>
      <c r="E79" s="109">
        <f t="shared" si="8"/>
        <v>1.2115575937647369E-3</v>
      </c>
    </row>
    <row r="80" spans="1:5" s="22" customFormat="1">
      <c r="A80" s="22" t="s">
        <v>3</v>
      </c>
      <c r="B80" s="23" t="s">
        <v>86</v>
      </c>
      <c r="C80" s="108">
        <v>6</v>
      </c>
      <c r="D80" s="109">
        <f t="shared" si="9"/>
        <v>1.9292604501607719E-2</v>
      </c>
      <c r="E80" s="109">
        <f t="shared" si="8"/>
        <v>7.269345562588422E-3</v>
      </c>
    </row>
    <row r="81" spans="1:5" s="28" customFormat="1">
      <c r="A81" s="28" t="s">
        <v>8</v>
      </c>
      <c r="B81" s="29" t="s">
        <v>87</v>
      </c>
      <c r="C81" s="114">
        <v>0</v>
      </c>
      <c r="D81" s="115">
        <f>C81/C116</f>
        <v>0</v>
      </c>
      <c r="E81" s="115">
        <f>D81*B116</f>
        <v>0</v>
      </c>
    </row>
    <row r="82" spans="1:5" s="22" customFormat="1">
      <c r="A82" s="22" t="s">
        <v>3</v>
      </c>
      <c r="B82" s="23" t="s">
        <v>88</v>
      </c>
      <c r="C82" s="108">
        <v>1</v>
      </c>
      <c r="D82" s="109">
        <f>C82/$C$115</f>
        <v>3.2154340836012861E-3</v>
      </c>
      <c r="E82" s="109">
        <f>D82*$B$115</f>
        <v>1.2115575937647369E-3</v>
      </c>
    </row>
    <row r="83" spans="1:5" s="22" customFormat="1">
      <c r="A83" s="22" t="s">
        <v>3</v>
      </c>
      <c r="B83" s="23" t="s">
        <v>89</v>
      </c>
      <c r="C83" s="108">
        <v>8</v>
      </c>
      <c r="D83" s="109">
        <f>C83/$C$115</f>
        <v>2.5723472668810289E-2</v>
      </c>
      <c r="E83" s="109">
        <f>D83*$B$115</f>
        <v>9.6924607501178948E-3</v>
      </c>
    </row>
    <row r="84" spans="1:5" s="28" customFormat="1">
      <c r="A84" s="28" t="s">
        <v>117</v>
      </c>
      <c r="B84" s="29" t="s">
        <v>90</v>
      </c>
      <c r="C84" s="114">
        <v>12</v>
      </c>
      <c r="D84" s="115">
        <f>C84/C116</f>
        <v>1</v>
      </c>
      <c r="E84" s="115">
        <f>D84*B116</f>
        <v>2.0179899999999999E-3</v>
      </c>
    </row>
    <row r="85" spans="1:5" s="22" customFormat="1">
      <c r="A85" s="22" t="s">
        <v>3</v>
      </c>
      <c r="B85" s="23" t="s">
        <v>91</v>
      </c>
      <c r="C85" s="108">
        <v>10</v>
      </c>
      <c r="D85" s="109">
        <f>C85/$C$115</f>
        <v>3.215434083601286E-2</v>
      </c>
      <c r="E85" s="109">
        <f t="shared" ref="E85:E109" si="10">D85*$B$115</f>
        <v>1.2115575937647368E-2</v>
      </c>
    </row>
    <row r="86" spans="1:5" s="22" customFormat="1">
      <c r="A86" s="22" t="s">
        <v>3</v>
      </c>
      <c r="B86" s="23" t="s">
        <v>92</v>
      </c>
      <c r="C86" s="108">
        <v>0</v>
      </c>
      <c r="D86" s="109">
        <f t="shared" ref="D86:D109" si="11">C86/$C$115</f>
        <v>0</v>
      </c>
      <c r="E86" s="109">
        <f t="shared" si="10"/>
        <v>0</v>
      </c>
    </row>
    <row r="87" spans="1:5" s="22" customFormat="1">
      <c r="A87" s="22" t="s">
        <v>3</v>
      </c>
      <c r="B87" s="23" t="s">
        <v>93</v>
      </c>
      <c r="C87" s="108">
        <v>3</v>
      </c>
      <c r="D87" s="109">
        <f t="shared" si="11"/>
        <v>9.6463022508038593E-3</v>
      </c>
      <c r="E87" s="109">
        <f t="shared" si="10"/>
        <v>3.634672781294211E-3</v>
      </c>
    </row>
    <row r="88" spans="1:5" s="22" customFormat="1">
      <c r="A88" s="22" t="s">
        <v>3</v>
      </c>
      <c r="B88" s="23" t="s">
        <v>94</v>
      </c>
      <c r="C88" s="108">
        <v>0</v>
      </c>
      <c r="D88" s="109">
        <f t="shared" si="11"/>
        <v>0</v>
      </c>
      <c r="E88" s="109">
        <f t="shared" si="10"/>
        <v>0</v>
      </c>
    </row>
    <row r="89" spans="1:5" s="22" customFormat="1">
      <c r="A89" s="22" t="s">
        <v>3</v>
      </c>
      <c r="B89" s="23" t="s">
        <v>95</v>
      </c>
      <c r="C89" s="110">
        <v>6</v>
      </c>
      <c r="D89" s="109">
        <f t="shared" si="11"/>
        <v>1.9292604501607719E-2</v>
      </c>
      <c r="E89" s="109">
        <f t="shared" si="10"/>
        <v>7.269345562588422E-3</v>
      </c>
    </row>
    <row r="90" spans="1:5" s="22" customFormat="1">
      <c r="A90" s="22" t="s">
        <v>3</v>
      </c>
      <c r="B90" s="23" t="s">
        <v>96</v>
      </c>
      <c r="C90" s="108">
        <v>2</v>
      </c>
      <c r="D90" s="109">
        <f t="shared" si="11"/>
        <v>6.4308681672025723E-3</v>
      </c>
      <c r="E90" s="109">
        <f t="shared" si="10"/>
        <v>2.4231151875294737E-3</v>
      </c>
    </row>
    <row r="91" spans="1:5" s="22" customFormat="1">
      <c r="A91" s="22" t="s">
        <v>3</v>
      </c>
      <c r="B91" s="23" t="s">
        <v>97</v>
      </c>
      <c r="C91" s="110">
        <v>1</v>
      </c>
      <c r="D91" s="109">
        <f t="shared" si="11"/>
        <v>3.2154340836012861E-3</v>
      </c>
      <c r="E91" s="109">
        <f t="shared" si="10"/>
        <v>1.2115575937647369E-3</v>
      </c>
    </row>
    <row r="92" spans="1:5" s="22" customFormat="1">
      <c r="A92" s="22" t="s">
        <v>3</v>
      </c>
      <c r="B92" s="23" t="s">
        <v>98</v>
      </c>
      <c r="C92" s="108">
        <v>14</v>
      </c>
      <c r="D92" s="109">
        <f t="shared" si="11"/>
        <v>4.5016077170418008E-2</v>
      </c>
      <c r="E92" s="109">
        <f t="shared" si="10"/>
        <v>1.6961806312706315E-2</v>
      </c>
    </row>
    <row r="93" spans="1:5" s="22" customFormat="1">
      <c r="A93" s="22" t="s">
        <v>3</v>
      </c>
      <c r="B93" s="23" t="s">
        <v>99</v>
      </c>
      <c r="C93" s="108">
        <v>0</v>
      </c>
      <c r="D93" s="109">
        <f t="shared" si="11"/>
        <v>0</v>
      </c>
      <c r="E93" s="109">
        <f t="shared" si="10"/>
        <v>0</v>
      </c>
    </row>
    <row r="94" spans="1:5" s="22" customFormat="1">
      <c r="A94" s="22" t="s">
        <v>3</v>
      </c>
      <c r="B94" s="23" t="s">
        <v>100</v>
      </c>
      <c r="C94" s="108">
        <v>7</v>
      </c>
      <c r="D94" s="109">
        <f t="shared" si="11"/>
        <v>2.2508038585209004E-2</v>
      </c>
      <c r="E94" s="109">
        <f t="shared" si="10"/>
        <v>8.4809031563531576E-3</v>
      </c>
    </row>
    <row r="95" spans="1:5" s="22" customFormat="1">
      <c r="A95" s="22" t="s">
        <v>3</v>
      </c>
      <c r="B95" s="23" t="s">
        <v>101</v>
      </c>
      <c r="C95" s="108">
        <v>12</v>
      </c>
      <c r="D95" s="109">
        <f t="shared" si="11"/>
        <v>3.8585209003215437E-2</v>
      </c>
      <c r="E95" s="109">
        <f t="shared" si="10"/>
        <v>1.4538691125176844E-2</v>
      </c>
    </row>
    <row r="96" spans="1:5" s="22" customFormat="1">
      <c r="A96" s="22" t="s">
        <v>3</v>
      </c>
      <c r="B96" s="23" t="s">
        <v>102</v>
      </c>
      <c r="C96" s="108">
        <v>10</v>
      </c>
      <c r="D96" s="109">
        <f t="shared" si="11"/>
        <v>3.215434083601286E-2</v>
      </c>
      <c r="E96" s="109">
        <f t="shared" si="10"/>
        <v>1.2115575937647368E-2</v>
      </c>
    </row>
    <row r="97" spans="1:5" s="22" customFormat="1">
      <c r="A97" s="22" t="s">
        <v>3</v>
      </c>
      <c r="B97" s="23" t="s">
        <v>103</v>
      </c>
      <c r="C97" s="108">
        <v>0</v>
      </c>
      <c r="D97" s="109">
        <f t="shared" si="11"/>
        <v>0</v>
      </c>
      <c r="E97" s="109">
        <f t="shared" si="10"/>
        <v>0</v>
      </c>
    </row>
    <row r="98" spans="1:5" s="22" customFormat="1">
      <c r="A98" s="22" t="s">
        <v>3</v>
      </c>
      <c r="B98" s="23" t="s">
        <v>104</v>
      </c>
      <c r="C98" s="108">
        <v>5</v>
      </c>
      <c r="D98" s="109">
        <f t="shared" si="11"/>
        <v>1.607717041800643E-2</v>
      </c>
      <c r="E98" s="109">
        <f t="shared" si="10"/>
        <v>6.0577879688236838E-3</v>
      </c>
    </row>
    <row r="99" spans="1:5" s="22" customFormat="1">
      <c r="A99" s="22" t="s">
        <v>3</v>
      </c>
      <c r="B99" s="23" t="s">
        <v>105</v>
      </c>
      <c r="C99" s="108">
        <v>3</v>
      </c>
      <c r="D99" s="109">
        <f t="shared" si="11"/>
        <v>9.6463022508038593E-3</v>
      </c>
      <c r="E99" s="109">
        <f t="shared" si="10"/>
        <v>3.634672781294211E-3</v>
      </c>
    </row>
    <row r="100" spans="1:5" s="22" customFormat="1">
      <c r="A100" s="22" t="s">
        <v>3</v>
      </c>
      <c r="B100" s="23" t="s">
        <v>106</v>
      </c>
      <c r="C100" s="108">
        <v>3</v>
      </c>
      <c r="D100" s="109">
        <f t="shared" si="11"/>
        <v>9.6463022508038593E-3</v>
      </c>
      <c r="E100" s="109">
        <f t="shared" si="10"/>
        <v>3.634672781294211E-3</v>
      </c>
    </row>
    <row r="101" spans="1:5" s="22" customFormat="1">
      <c r="A101" s="22" t="s">
        <v>3</v>
      </c>
      <c r="B101" s="23" t="s">
        <v>107</v>
      </c>
      <c r="C101" s="108">
        <v>5</v>
      </c>
      <c r="D101" s="109">
        <f t="shared" si="11"/>
        <v>1.607717041800643E-2</v>
      </c>
      <c r="E101" s="109">
        <f t="shared" si="10"/>
        <v>6.0577879688236838E-3</v>
      </c>
    </row>
    <row r="102" spans="1:5" s="22" customFormat="1">
      <c r="A102" s="22" t="s">
        <v>3</v>
      </c>
      <c r="B102" s="23" t="s">
        <v>108</v>
      </c>
      <c r="C102" s="108">
        <v>10</v>
      </c>
      <c r="D102" s="109">
        <f t="shared" si="11"/>
        <v>3.215434083601286E-2</v>
      </c>
      <c r="E102" s="109">
        <f t="shared" si="10"/>
        <v>1.2115575937647368E-2</v>
      </c>
    </row>
    <row r="103" spans="1:5" s="22" customFormat="1">
      <c r="A103" s="22" t="s">
        <v>3</v>
      </c>
      <c r="B103" s="23" t="s">
        <v>109</v>
      </c>
      <c r="C103" s="108">
        <v>9</v>
      </c>
      <c r="D103" s="109">
        <f t="shared" si="11"/>
        <v>2.8938906752411574E-2</v>
      </c>
      <c r="E103" s="109">
        <f t="shared" si="10"/>
        <v>1.090401834388263E-2</v>
      </c>
    </row>
    <row r="104" spans="1:5" s="22" customFormat="1">
      <c r="A104" s="22" t="s">
        <v>3</v>
      </c>
      <c r="B104" s="23" t="s">
        <v>110</v>
      </c>
      <c r="C104" s="108">
        <v>0</v>
      </c>
      <c r="D104" s="109">
        <f t="shared" si="11"/>
        <v>0</v>
      </c>
      <c r="E104" s="109">
        <f t="shared" si="10"/>
        <v>0</v>
      </c>
    </row>
    <row r="105" spans="1:5" s="22" customFormat="1">
      <c r="A105" s="22" t="s">
        <v>3</v>
      </c>
      <c r="B105" s="23" t="s">
        <v>111</v>
      </c>
      <c r="C105" s="108">
        <v>25</v>
      </c>
      <c r="D105" s="109">
        <f t="shared" si="11"/>
        <v>8.0385852090032156E-2</v>
      </c>
      <c r="E105" s="109">
        <f t="shared" si="10"/>
        <v>3.0288939844118422E-2</v>
      </c>
    </row>
    <row r="106" spans="1:5" s="22" customFormat="1">
      <c r="A106" s="22" t="s">
        <v>3</v>
      </c>
      <c r="B106" s="23" t="s">
        <v>112</v>
      </c>
      <c r="C106" s="108">
        <v>0</v>
      </c>
      <c r="D106" s="109">
        <f t="shared" si="11"/>
        <v>0</v>
      </c>
      <c r="E106" s="109">
        <f t="shared" si="10"/>
        <v>0</v>
      </c>
    </row>
    <row r="107" spans="1:5" s="22" customFormat="1">
      <c r="A107" s="22" t="s">
        <v>3</v>
      </c>
      <c r="B107" s="23" t="s">
        <v>113</v>
      </c>
      <c r="C107" s="108">
        <v>20</v>
      </c>
      <c r="D107" s="109">
        <f t="shared" si="11"/>
        <v>6.4308681672025719E-2</v>
      </c>
      <c r="E107" s="109">
        <f t="shared" si="10"/>
        <v>2.4231151875294735E-2</v>
      </c>
    </row>
    <row r="108" spans="1:5" s="22" customFormat="1">
      <c r="A108" s="22" t="s">
        <v>3</v>
      </c>
      <c r="B108" s="23" t="s">
        <v>114</v>
      </c>
      <c r="C108" s="108">
        <v>4</v>
      </c>
      <c r="D108" s="109">
        <f t="shared" si="11"/>
        <v>1.2861736334405145E-2</v>
      </c>
      <c r="E108" s="109">
        <f t="shared" si="10"/>
        <v>4.8462303750589474E-3</v>
      </c>
    </row>
    <row r="109" spans="1:5" s="22" customFormat="1">
      <c r="A109" s="22" t="s">
        <v>3</v>
      </c>
      <c r="B109" s="23" t="s">
        <v>115</v>
      </c>
      <c r="C109" s="108">
        <v>1</v>
      </c>
      <c r="D109" s="109">
        <f t="shared" si="11"/>
        <v>3.2154340836012861E-3</v>
      </c>
      <c r="E109" s="109">
        <f t="shared" si="10"/>
        <v>1.2115575937647369E-3</v>
      </c>
    </row>
    <row r="110" spans="1:5">
      <c r="C110" s="105">
        <f>SUM(C4:C109)</f>
        <v>1361</v>
      </c>
      <c r="D110" s="105">
        <f>SUM(D4:D109)</f>
        <v>5.0000000000000009</v>
      </c>
      <c r="E110" s="105">
        <f>SUM(E4:E109)</f>
        <v>113.85750435999995</v>
      </c>
    </row>
    <row r="112" spans="1:5">
      <c r="A112" s="6" t="s">
        <v>120</v>
      </c>
      <c r="B112" s="96" t="s">
        <v>121</v>
      </c>
      <c r="C112" s="6" t="s">
        <v>159</v>
      </c>
    </row>
    <row r="113" spans="1:3">
      <c r="A113" s="4" t="s">
        <v>1</v>
      </c>
      <c r="B113" s="31">
        <v>2.2270538747977566</v>
      </c>
      <c r="C113" s="4">
        <f>SUM(C4:C10)</f>
        <v>134</v>
      </c>
    </row>
    <row r="114" spans="1:3">
      <c r="A114" s="4" t="s">
        <v>118</v>
      </c>
      <c r="B114" s="4">
        <v>0.44784334697757616</v>
      </c>
      <c r="C114" s="4">
        <f>SUM(C11:C47)</f>
        <v>476</v>
      </c>
    </row>
    <row r="115" spans="1:3">
      <c r="A115" s="4" t="s">
        <v>3</v>
      </c>
      <c r="B115" s="31">
        <v>0.37679441166083316</v>
      </c>
      <c r="C115" s="4">
        <f>SUM(C85:C109,C82:C83,C69:C80,C48:C62)</f>
        <v>311</v>
      </c>
    </row>
    <row r="116" spans="1:3">
      <c r="A116" s="4" t="s">
        <v>8</v>
      </c>
      <c r="B116" s="31">
        <v>2.0179899999999999E-3</v>
      </c>
      <c r="C116" s="4">
        <f>SUM(C84,C81)</f>
        <v>12</v>
      </c>
    </row>
    <row r="117" spans="1:3">
      <c r="A117" s="4" t="s">
        <v>4</v>
      </c>
      <c r="B117" s="31">
        <v>110.80379473656382</v>
      </c>
      <c r="C117" s="4">
        <f>SUM(C63:C68)</f>
        <v>428</v>
      </c>
    </row>
    <row r="118" spans="1:3">
      <c r="A118" s="6" t="s">
        <v>7</v>
      </c>
      <c r="B118" s="4">
        <f>SUM(B113:B117)</f>
        <v>113.85750435999998</v>
      </c>
      <c r="C118" s="4">
        <f>SUM(C113:C117)</f>
        <v>1361</v>
      </c>
    </row>
    <row r="119" spans="1:3">
      <c r="A119" s="6"/>
    </row>
    <row r="120" spans="1:3">
      <c r="B120" s="32"/>
    </row>
    <row r="121" spans="1:3">
      <c r="B121" s="31"/>
    </row>
    <row r="125" spans="1:3" ht="18">
      <c r="A125" s="98" t="s">
        <v>169</v>
      </c>
    </row>
    <row r="126" spans="1:3" ht="18">
      <c r="A126" s="98" t="s">
        <v>170</v>
      </c>
    </row>
    <row r="127" spans="1:3" ht="18">
      <c r="A127" s="98" t="s">
        <v>171</v>
      </c>
    </row>
  </sheetData>
  <conditionalFormatting sqref="B115:B117 B120">
    <cfRule type="cellIs" dxfId="18" priority="2" stopIfTrue="1" operator="notBetween">
      <formula>#REF!-#REF!</formula>
      <formula>#REF!+#REF!</formula>
    </cfRule>
  </conditionalFormatting>
  <conditionalFormatting sqref="B120">
    <cfRule type="cellIs" dxfId="17" priority="1" stopIfTrue="1" operator="notBetween">
      <formula>'C:\Environment\NZ Climate Change\Aotearoa\Carl Romanos\Energy Data\2012 Energy Data File\[C_Coal.xls]Table C.4'!#REF!-'C:\Environment\NZ Climate Change\Aotearoa\Carl Romanos\Energy Data\2012 Energy Data File\[C_Coal.xls]Table C.4'!#REF!</formula>
      <formula>'C:\Environment\NZ Climate Change\Aotearoa\Carl Romanos\Energy Data\2012 Energy Data File\[C_Coal.xls]Table C.4'!#REF!+'C:\Environment\NZ Climate Change\Aotearoa\Carl Romanos\Energy Data\2012 Energy Data File\[C_Coal.xls]Table C.4'!#REF!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21"/>
  <sheetViews>
    <sheetView topLeftCell="A65" zoomScale="85" zoomScaleNormal="85" workbookViewId="0">
      <selection activeCell="C3" sqref="C3:D3"/>
    </sheetView>
  </sheetViews>
  <sheetFormatPr defaultRowHeight="11.25"/>
  <cols>
    <col min="1" max="1" width="41.140625" style="4" bestFit="1" customWidth="1"/>
    <col min="2" max="2" width="53.5703125" style="4" bestFit="1" customWidth="1"/>
    <col min="3" max="3" width="29.28515625" style="4" customWidth="1"/>
    <col min="4" max="4" width="15.28515625" style="4" customWidth="1"/>
    <col min="5" max="5" width="42.28515625" style="4" customWidth="1"/>
    <col min="6" max="6" width="40" style="4" customWidth="1"/>
    <col min="7" max="16384" width="9.140625" style="4"/>
  </cols>
  <sheetData>
    <row r="1" spans="1:6">
      <c r="A1" s="4" t="s">
        <v>161</v>
      </c>
    </row>
    <row r="2" spans="1:6">
      <c r="A2" s="4" t="s">
        <v>124</v>
      </c>
    </row>
    <row r="3" spans="1:6">
      <c r="A3" s="5" t="s">
        <v>10</v>
      </c>
      <c r="B3" s="5" t="s">
        <v>123</v>
      </c>
      <c r="C3" s="6" t="s">
        <v>158</v>
      </c>
      <c r="D3" s="6" t="s">
        <v>157</v>
      </c>
      <c r="E3" s="6" t="s">
        <v>122</v>
      </c>
      <c r="F3" s="6"/>
    </row>
    <row r="4" spans="1:6" s="9" customFormat="1">
      <c r="A4" s="7" t="s">
        <v>1</v>
      </c>
      <c r="B4" s="8" t="s">
        <v>9</v>
      </c>
      <c r="C4" s="8">
        <v>38</v>
      </c>
      <c r="D4" s="9">
        <f>C4/$C$113</f>
        <v>9.7938144329896906E-2</v>
      </c>
      <c r="E4" s="9">
        <f>D4*$B$113</f>
        <v>1.7043605623877633</v>
      </c>
    </row>
    <row r="5" spans="1:6" s="9" customFormat="1">
      <c r="A5" s="7" t="s">
        <v>1</v>
      </c>
      <c r="B5" s="8" t="s">
        <v>11</v>
      </c>
      <c r="C5" s="10">
        <v>81</v>
      </c>
      <c r="D5" s="9">
        <f t="shared" ref="D5:D10" si="0">C5/$C$113</f>
        <v>0.20876288659793815</v>
      </c>
      <c r="E5" s="9">
        <f t="shared" ref="E5:E10" si="1">D5*$B$113</f>
        <v>3.6329790935107589</v>
      </c>
    </row>
    <row r="6" spans="1:6" s="9" customFormat="1">
      <c r="A6" s="7" t="s">
        <v>1</v>
      </c>
      <c r="B6" s="8" t="s">
        <v>12</v>
      </c>
      <c r="C6" s="8">
        <v>51</v>
      </c>
      <c r="D6" s="9">
        <f t="shared" si="0"/>
        <v>0.13144329896907217</v>
      </c>
      <c r="E6" s="9">
        <f t="shared" si="1"/>
        <v>2.2874312810993667</v>
      </c>
    </row>
    <row r="7" spans="1:6" s="9" customFormat="1">
      <c r="A7" s="7" t="s">
        <v>1</v>
      </c>
      <c r="B7" s="8" t="s">
        <v>13</v>
      </c>
      <c r="C7" s="10">
        <v>34</v>
      </c>
      <c r="D7" s="9">
        <f t="shared" si="0"/>
        <v>8.7628865979381437E-2</v>
      </c>
      <c r="E7" s="9">
        <f t="shared" si="1"/>
        <v>1.5249541873995776</v>
      </c>
    </row>
    <row r="8" spans="1:6" s="9" customFormat="1">
      <c r="A8" s="7" t="s">
        <v>1</v>
      </c>
      <c r="B8" s="8" t="s">
        <v>14</v>
      </c>
      <c r="C8" s="10">
        <v>26</v>
      </c>
      <c r="D8" s="9">
        <f t="shared" si="0"/>
        <v>6.7010309278350513E-2</v>
      </c>
      <c r="E8" s="9">
        <f t="shared" si="1"/>
        <v>1.1661414374232064</v>
      </c>
    </row>
    <row r="9" spans="1:6" s="9" customFormat="1">
      <c r="A9" s="7" t="s">
        <v>1</v>
      </c>
      <c r="B9" s="8" t="s">
        <v>15</v>
      </c>
      <c r="C9" s="10">
        <v>55</v>
      </c>
      <c r="D9" s="9">
        <f t="shared" si="0"/>
        <v>0.14175257731958762</v>
      </c>
      <c r="E9" s="9">
        <f t="shared" si="1"/>
        <v>2.4668376560875522</v>
      </c>
    </row>
    <row r="10" spans="1:6" s="9" customFormat="1">
      <c r="A10" s="7" t="s">
        <v>1</v>
      </c>
      <c r="B10" s="8" t="s">
        <v>16</v>
      </c>
      <c r="C10" s="10">
        <v>103</v>
      </c>
      <c r="D10" s="9">
        <f t="shared" si="0"/>
        <v>0.2654639175257732</v>
      </c>
      <c r="E10" s="9">
        <f t="shared" si="1"/>
        <v>4.6197141559457799</v>
      </c>
    </row>
    <row r="11" spans="1:6">
      <c r="A11" s="11" t="s">
        <v>2</v>
      </c>
      <c r="B11" s="12" t="s">
        <v>17</v>
      </c>
      <c r="C11" s="13">
        <v>39</v>
      </c>
      <c r="D11" s="14">
        <f>C11/$C$114</f>
        <v>4.3046357615894038E-2</v>
      </c>
      <c r="E11" s="4">
        <f>D11*$B$114</f>
        <v>0.68347675032148869</v>
      </c>
    </row>
    <row r="12" spans="1:6">
      <c r="A12" s="11" t="s">
        <v>2</v>
      </c>
      <c r="B12" s="12" t="s">
        <v>18</v>
      </c>
      <c r="C12" s="13">
        <v>8</v>
      </c>
      <c r="D12" s="14">
        <f t="shared" ref="D12:D47" si="2">C12/$C$114</f>
        <v>8.8300220750551876E-3</v>
      </c>
      <c r="E12" s="4">
        <f t="shared" ref="E12:E47" si="3">D12*$B$114</f>
        <v>0.14020035904030539</v>
      </c>
    </row>
    <row r="13" spans="1:6">
      <c r="A13" s="11" t="s">
        <v>2</v>
      </c>
      <c r="B13" s="12" t="s">
        <v>19</v>
      </c>
      <c r="C13" s="13">
        <v>82</v>
      </c>
      <c r="D13" s="14">
        <f t="shared" si="2"/>
        <v>9.0507726269315678E-2</v>
      </c>
      <c r="E13" s="4">
        <f t="shared" si="3"/>
        <v>1.4370536801631302</v>
      </c>
    </row>
    <row r="14" spans="1:6">
      <c r="A14" s="11" t="s">
        <v>2</v>
      </c>
      <c r="B14" s="12" t="s">
        <v>20</v>
      </c>
      <c r="C14" s="13">
        <v>14</v>
      </c>
      <c r="D14" s="14">
        <f t="shared" si="2"/>
        <v>1.5452538631346579E-2</v>
      </c>
      <c r="E14" s="4">
        <f t="shared" si="3"/>
        <v>0.24535062832053445</v>
      </c>
    </row>
    <row r="15" spans="1:6">
      <c r="A15" s="11" t="s">
        <v>2</v>
      </c>
      <c r="B15" s="15" t="s">
        <v>21</v>
      </c>
      <c r="C15" s="16">
        <v>2</v>
      </c>
      <c r="D15" s="14">
        <f t="shared" si="2"/>
        <v>2.2075055187637969E-3</v>
      </c>
      <c r="E15" s="4">
        <f t="shared" si="3"/>
        <v>3.5050089760076349E-2</v>
      </c>
    </row>
    <row r="16" spans="1:6">
      <c r="A16" s="11" t="s">
        <v>2</v>
      </c>
      <c r="B16" s="15" t="s">
        <v>22</v>
      </c>
      <c r="C16" s="16">
        <v>2</v>
      </c>
      <c r="D16" s="14">
        <f t="shared" si="2"/>
        <v>2.2075055187637969E-3</v>
      </c>
      <c r="E16" s="4">
        <f t="shared" si="3"/>
        <v>3.5050089760076349E-2</v>
      </c>
    </row>
    <row r="17" spans="1:5">
      <c r="A17" s="11" t="s">
        <v>2</v>
      </c>
      <c r="B17" s="15" t="s">
        <v>23</v>
      </c>
      <c r="C17" s="16">
        <v>29</v>
      </c>
      <c r="D17" s="14">
        <f t="shared" si="2"/>
        <v>3.2008830022075052E-2</v>
      </c>
      <c r="E17" s="4">
        <f t="shared" si="3"/>
        <v>0.50822630152110693</v>
      </c>
    </row>
    <row r="18" spans="1:5">
      <c r="A18" s="11" t="s">
        <v>2</v>
      </c>
      <c r="B18" s="15" t="s">
        <v>24</v>
      </c>
      <c r="C18" s="16">
        <v>6</v>
      </c>
      <c r="D18" s="14">
        <f t="shared" si="2"/>
        <v>6.6225165562913907E-3</v>
      </c>
      <c r="E18" s="4">
        <f t="shared" si="3"/>
        <v>0.10515026928022904</v>
      </c>
    </row>
    <row r="19" spans="1:5">
      <c r="A19" s="17" t="s">
        <v>2</v>
      </c>
      <c r="B19" s="15" t="s">
        <v>25</v>
      </c>
      <c r="C19" s="16">
        <v>5</v>
      </c>
      <c r="D19" s="14">
        <f t="shared" si="2"/>
        <v>5.5187637969094927E-3</v>
      </c>
      <c r="E19" s="4">
        <f t="shared" si="3"/>
        <v>8.7625224400190868E-2</v>
      </c>
    </row>
    <row r="20" spans="1:5">
      <c r="A20" s="17" t="s">
        <v>2</v>
      </c>
      <c r="B20" s="15" t="s">
        <v>26</v>
      </c>
      <c r="C20" s="16">
        <v>7</v>
      </c>
      <c r="D20" s="14">
        <f t="shared" si="2"/>
        <v>7.7262693156732896E-3</v>
      </c>
      <c r="E20" s="4">
        <f t="shared" si="3"/>
        <v>0.12267531416026722</v>
      </c>
    </row>
    <row r="21" spans="1:5">
      <c r="A21" s="17" t="s">
        <v>2</v>
      </c>
      <c r="B21" s="15" t="s">
        <v>27</v>
      </c>
      <c r="C21" s="16">
        <v>3</v>
      </c>
      <c r="D21" s="14">
        <f t="shared" si="2"/>
        <v>3.3112582781456954E-3</v>
      </c>
      <c r="E21" s="4">
        <f t="shared" si="3"/>
        <v>5.2575134640114519E-2</v>
      </c>
    </row>
    <row r="22" spans="1:5">
      <c r="A22" s="17" t="s">
        <v>2</v>
      </c>
      <c r="B22" s="15" t="s">
        <v>28</v>
      </c>
      <c r="C22" s="16">
        <v>14</v>
      </c>
      <c r="D22" s="14">
        <f t="shared" si="2"/>
        <v>1.5452538631346579E-2</v>
      </c>
      <c r="E22" s="4">
        <f t="shared" si="3"/>
        <v>0.24535062832053445</v>
      </c>
    </row>
    <row r="23" spans="1:5">
      <c r="A23" s="17" t="s">
        <v>2</v>
      </c>
      <c r="B23" s="15" t="s">
        <v>29</v>
      </c>
      <c r="C23" s="16">
        <v>11</v>
      </c>
      <c r="D23" s="14">
        <f t="shared" si="2"/>
        <v>1.2141280353200883E-2</v>
      </c>
      <c r="E23" s="4">
        <f t="shared" si="3"/>
        <v>0.19277549368041991</v>
      </c>
    </row>
    <row r="24" spans="1:5">
      <c r="A24" s="17" t="s">
        <v>2</v>
      </c>
      <c r="B24" s="15" t="s">
        <v>30</v>
      </c>
      <c r="C24" s="16">
        <v>35</v>
      </c>
      <c r="D24" s="14">
        <f t="shared" si="2"/>
        <v>3.8631346578366449E-2</v>
      </c>
      <c r="E24" s="4">
        <f t="shared" si="3"/>
        <v>0.61337657080133612</v>
      </c>
    </row>
    <row r="25" spans="1:5">
      <c r="A25" s="17" t="s">
        <v>2</v>
      </c>
      <c r="B25" s="15" t="s">
        <v>31</v>
      </c>
      <c r="C25" s="16">
        <v>100</v>
      </c>
      <c r="D25" s="14">
        <f t="shared" si="2"/>
        <v>0.11037527593818984</v>
      </c>
      <c r="E25" s="4">
        <f t="shared" si="3"/>
        <v>1.7525044880038172</v>
      </c>
    </row>
    <row r="26" spans="1:5">
      <c r="A26" s="17" t="s">
        <v>2</v>
      </c>
      <c r="B26" s="15" t="s">
        <v>32</v>
      </c>
      <c r="C26" s="16">
        <v>5</v>
      </c>
      <c r="D26" s="14">
        <f t="shared" si="2"/>
        <v>5.5187637969094927E-3</v>
      </c>
      <c r="E26" s="4">
        <f t="shared" si="3"/>
        <v>8.7625224400190868E-2</v>
      </c>
    </row>
    <row r="27" spans="1:5">
      <c r="A27" s="17" t="s">
        <v>2</v>
      </c>
      <c r="B27" s="15" t="s">
        <v>33</v>
      </c>
      <c r="C27" s="16">
        <v>0</v>
      </c>
      <c r="D27" s="14">
        <f t="shared" si="2"/>
        <v>0</v>
      </c>
      <c r="E27" s="4">
        <f t="shared" si="3"/>
        <v>0</v>
      </c>
    </row>
    <row r="28" spans="1:5">
      <c r="A28" s="17" t="s">
        <v>2</v>
      </c>
      <c r="B28" s="15" t="s">
        <v>34</v>
      </c>
      <c r="C28" s="16">
        <v>2</v>
      </c>
      <c r="D28" s="14">
        <f t="shared" si="2"/>
        <v>2.2075055187637969E-3</v>
      </c>
      <c r="E28" s="4">
        <f t="shared" si="3"/>
        <v>3.5050089760076349E-2</v>
      </c>
    </row>
    <row r="29" spans="1:5">
      <c r="A29" s="17" t="s">
        <v>2</v>
      </c>
      <c r="B29" s="15" t="s">
        <v>35</v>
      </c>
      <c r="C29" s="16">
        <v>4</v>
      </c>
      <c r="D29" s="14">
        <f t="shared" si="2"/>
        <v>4.4150110375275938E-3</v>
      </c>
      <c r="E29" s="4">
        <f t="shared" si="3"/>
        <v>7.0100179520152697E-2</v>
      </c>
    </row>
    <row r="30" spans="1:5">
      <c r="A30" s="17" t="s">
        <v>2</v>
      </c>
      <c r="B30" s="15" t="s">
        <v>36</v>
      </c>
      <c r="C30" s="16">
        <v>23</v>
      </c>
      <c r="D30" s="14">
        <f t="shared" si="2"/>
        <v>2.5386313465783666E-2</v>
      </c>
      <c r="E30" s="4">
        <f t="shared" si="3"/>
        <v>0.40307603224087801</v>
      </c>
    </row>
    <row r="31" spans="1:5">
      <c r="A31" s="4" t="s">
        <v>2</v>
      </c>
      <c r="B31" s="15" t="s">
        <v>37</v>
      </c>
      <c r="C31" s="16">
        <v>6</v>
      </c>
      <c r="D31" s="14">
        <f t="shared" si="2"/>
        <v>6.6225165562913907E-3</v>
      </c>
      <c r="E31" s="4">
        <f t="shared" si="3"/>
        <v>0.10515026928022904</v>
      </c>
    </row>
    <row r="32" spans="1:5">
      <c r="A32" s="17" t="s">
        <v>2</v>
      </c>
      <c r="B32" s="15" t="s">
        <v>38</v>
      </c>
      <c r="C32" s="16">
        <v>5</v>
      </c>
      <c r="D32" s="14">
        <f t="shared" si="2"/>
        <v>5.5187637969094927E-3</v>
      </c>
      <c r="E32" s="4">
        <f t="shared" si="3"/>
        <v>8.7625224400190868E-2</v>
      </c>
    </row>
    <row r="33" spans="1:5">
      <c r="A33" s="17" t="s">
        <v>2</v>
      </c>
      <c r="B33" s="15" t="s">
        <v>39</v>
      </c>
      <c r="C33" s="16">
        <v>10</v>
      </c>
      <c r="D33" s="14">
        <f t="shared" si="2"/>
        <v>1.1037527593818985E-2</v>
      </c>
      <c r="E33" s="4">
        <f t="shared" si="3"/>
        <v>0.17525044880038174</v>
      </c>
    </row>
    <row r="34" spans="1:5">
      <c r="A34" s="17" t="s">
        <v>2</v>
      </c>
      <c r="B34" s="15" t="s">
        <v>40</v>
      </c>
      <c r="C34" s="16">
        <v>3</v>
      </c>
      <c r="D34" s="14">
        <f t="shared" si="2"/>
        <v>3.3112582781456954E-3</v>
      </c>
      <c r="E34" s="4">
        <f t="shared" si="3"/>
        <v>5.2575134640114519E-2</v>
      </c>
    </row>
    <row r="35" spans="1:5">
      <c r="A35" s="17" t="s">
        <v>2</v>
      </c>
      <c r="B35" s="15" t="s">
        <v>41</v>
      </c>
      <c r="C35" s="16">
        <v>4</v>
      </c>
      <c r="D35" s="14">
        <f t="shared" si="2"/>
        <v>4.4150110375275938E-3</v>
      </c>
      <c r="E35" s="4">
        <f t="shared" si="3"/>
        <v>7.0100179520152697E-2</v>
      </c>
    </row>
    <row r="36" spans="1:5">
      <c r="A36" s="17" t="s">
        <v>2</v>
      </c>
      <c r="B36" s="15" t="s">
        <v>42</v>
      </c>
      <c r="C36" s="16">
        <v>2</v>
      </c>
      <c r="D36" s="14">
        <f t="shared" si="2"/>
        <v>2.2075055187637969E-3</v>
      </c>
      <c r="E36" s="4">
        <f t="shared" si="3"/>
        <v>3.5050089760076349E-2</v>
      </c>
    </row>
    <row r="37" spans="1:5">
      <c r="A37" s="17" t="s">
        <v>2</v>
      </c>
      <c r="B37" s="15" t="s">
        <v>43</v>
      </c>
      <c r="C37" s="16">
        <v>10</v>
      </c>
      <c r="D37" s="14">
        <f t="shared" si="2"/>
        <v>1.1037527593818985E-2</v>
      </c>
      <c r="E37" s="4">
        <f t="shared" si="3"/>
        <v>0.17525044880038174</v>
      </c>
    </row>
    <row r="38" spans="1:5" s="14" customFormat="1">
      <c r="A38" s="14" t="s">
        <v>2</v>
      </c>
      <c r="B38" s="12" t="s">
        <v>44</v>
      </c>
      <c r="C38" s="13">
        <v>19</v>
      </c>
      <c r="D38" s="14">
        <f t="shared" si="2"/>
        <v>2.097130242825607E-2</v>
      </c>
      <c r="E38" s="4">
        <f t="shared" si="3"/>
        <v>0.33297585272072527</v>
      </c>
    </row>
    <row r="39" spans="1:5">
      <c r="A39" s="17" t="s">
        <v>2</v>
      </c>
      <c r="B39" s="15" t="s">
        <v>45</v>
      </c>
      <c r="C39" s="16">
        <v>2</v>
      </c>
      <c r="D39" s="14">
        <f t="shared" si="2"/>
        <v>2.2075055187637969E-3</v>
      </c>
      <c r="E39" s="4">
        <f t="shared" si="3"/>
        <v>3.5050089760076349E-2</v>
      </c>
    </row>
    <row r="40" spans="1:5">
      <c r="A40" s="17" t="s">
        <v>2</v>
      </c>
      <c r="B40" s="15" t="s">
        <v>46</v>
      </c>
      <c r="C40" s="16">
        <v>11</v>
      </c>
      <c r="D40" s="14">
        <f t="shared" si="2"/>
        <v>1.2141280353200883E-2</v>
      </c>
      <c r="E40" s="4">
        <f t="shared" si="3"/>
        <v>0.19277549368041991</v>
      </c>
    </row>
    <row r="41" spans="1:5">
      <c r="A41" s="17" t="s">
        <v>2</v>
      </c>
      <c r="B41" s="15" t="s">
        <v>47</v>
      </c>
      <c r="C41" s="16">
        <v>0</v>
      </c>
      <c r="D41" s="14">
        <f t="shared" si="2"/>
        <v>0</v>
      </c>
      <c r="E41" s="4">
        <f t="shared" si="3"/>
        <v>0</v>
      </c>
    </row>
    <row r="42" spans="1:5">
      <c r="A42" s="17" t="s">
        <v>2</v>
      </c>
      <c r="B42" s="15" t="s">
        <v>48</v>
      </c>
      <c r="C42" s="16">
        <v>0</v>
      </c>
      <c r="D42" s="14">
        <f t="shared" si="2"/>
        <v>0</v>
      </c>
      <c r="E42" s="4">
        <f t="shared" si="3"/>
        <v>0</v>
      </c>
    </row>
    <row r="43" spans="1:5">
      <c r="A43" s="17" t="s">
        <v>2</v>
      </c>
      <c r="B43" s="15" t="s">
        <v>49</v>
      </c>
      <c r="C43" s="16">
        <v>19</v>
      </c>
      <c r="D43" s="14">
        <f t="shared" si="2"/>
        <v>2.097130242825607E-2</v>
      </c>
      <c r="E43" s="4">
        <f t="shared" si="3"/>
        <v>0.33297585272072527</v>
      </c>
    </row>
    <row r="44" spans="1:5">
      <c r="A44" s="17" t="s">
        <v>2</v>
      </c>
      <c r="B44" s="15" t="s">
        <v>50</v>
      </c>
      <c r="C44" s="21">
        <v>38</v>
      </c>
      <c r="D44" s="14">
        <f t="shared" si="2"/>
        <v>4.194260485651214E-2</v>
      </c>
      <c r="E44" s="4">
        <f t="shared" si="3"/>
        <v>0.66595170544145055</v>
      </c>
    </row>
    <row r="45" spans="1:5">
      <c r="A45" s="17" t="s">
        <v>2</v>
      </c>
      <c r="B45" s="15" t="s">
        <v>51</v>
      </c>
      <c r="C45" s="16">
        <v>111</v>
      </c>
      <c r="D45" s="14">
        <f t="shared" si="2"/>
        <v>0.12251655629139073</v>
      </c>
      <c r="E45" s="4">
        <f t="shared" si="3"/>
        <v>1.9452799816842372</v>
      </c>
    </row>
    <row r="46" spans="1:5">
      <c r="A46" s="17" t="s">
        <v>2</v>
      </c>
      <c r="B46" s="15" t="s">
        <v>52</v>
      </c>
      <c r="C46" s="16">
        <v>109</v>
      </c>
      <c r="D46" s="14">
        <f t="shared" si="2"/>
        <v>0.12030905077262694</v>
      </c>
      <c r="E46" s="4">
        <f t="shared" si="3"/>
        <v>1.9102298919241609</v>
      </c>
    </row>
    <row r="47" spans="1:5">
      <c r="A47" s="17" t="s">
        <v>2</v>
      </c>
      <c r="B47" s="15" t="s">
        <v>53</v>
      </c>
      <c r="C47" s="16">
        <v>166</v>
      </c>
      <c r="D47" s="14">
        <f t="shared" si="2"/>
        <v>0.18322295805739514</v>
      </c>
      <c r="E47" s="4">
        <f t="shared" si="3"/>
        <v>2.9091574500863366</v>
      </c>
    </row>
    <row r="48" spans="1:5" s="22" customFormat="1">
      <c r="A48" s="22" t="s">
        <v>3</v>
      </c>
      <c r="B48" s="23" t="s">
        <v>54</v>
      </c>
      <c r="C48" s="24">
        <v>14</v>
      </c>
      <c r="D48" s="22">
        <f>C48/$C$115</f>
        <v>3.248259860788863E-2</v>
      </c>
      <c r="E48" s="22">
        <f t="shared" ref="E48:E62" si="4">D48*$B$115</f>
        <v>0.10441481213591922</v>
      </c>
    </row>
    <row r="49" spans="1:5" s="22" customFormat="1">
      <c r="A49" s="22" t="s">
        <v>3</v>
      </c>
      <c r="B49" s="23" t="s">
        <v>55</v>
      </c>
      <c r="C49" s="24">
        <v>27</v>
      </c>
      <c r="D49" s="22">
        <f t="shared" ref="D49:D61" si="5">C49/$C$115</f>
        <v>6.2645011600928072E-2</v>
      </c>
      <c r="E49" s="22">
        <f t="shared" si="4"/>
        <v>0.20137142340498707</v>
      </c>
    </row>
    <row r="50" spans="1:5" s="22" customFormat="1">
      <c r="A50" s="22" t="s">
        <v>3</v>
      </c>
      <c r="B50" s="23" t="s">
        <v>56</v>
      </c>
      <c r="C50" s="24">
        <v>4</v>
      </c>
      <c r="D50" s="22">
        <f t="shared" si="5"/>
        <v>9.2807424593967514E-3</v>
      </c>
      <c r="E50" s="22">
        <f t="shared" si="4"/>
        <v>2.9832803467405491E-2</v>
      </c>
    </row>
    <row r="51" spans="1:5" s="22" customFormat="1">
      <c r="A51" s="22" t="s">
        <v>3</v>
      </c>
      <c r="B51" s="23" t="s">
        <v>57</v>
      </c>
      <c r="C51" s="24">
        <v>12</v>
      </c>
      <c r="D51" s="22">
        <f t="shared" si="5"/>
        <v>2.7842227378190254E-2</v>
      </c>
      <c r="E51" s="22">
        <f t="shared" si="4"/>
        <v>8.9498410402216469E-2</v>
      </c>
    </row>
    <row r="52" spans="1:5" s="22" customFormat="1">
      <c r="A52" s="22" t="s">
        <v>3</v>
      </c>
      <c r="B52" s="23" t="s">
        <v>58</v>
      </c>
      <c r="C52" s="24">
        <v>26</v>
      </c>
      <c r="D52" s="22">
        <f t="shared" si="5"/>
        <v>6.0324825986078884E-2</v>
      </c>
      <c r="E52" s="22">
        <f t="shared" si="4"/>
        <v>0.1939132225381357</v>
      </c>
    </row>
    <row r="53" spans="1:5" s="22" customFormat="1">
      <c r="A53" s="22" t="s">
        <v>3</v>
      </c>
      <c r="B53" s="23" t="s">
        <v>59</v>
      </c>
      <c r="C53" s="23">
        <v>12</v>
      </c>
      <c r="D53" s="22">
        <f t="shared" si="5"/>
        <v>2.7842227378190254E-2</v>
      </c>
      <c r="E53" s="22">
        <f t="shared" si="4"/>
        <v>8.9498410402216469E-2</v>
      </c>
    </row>
    <row r="54" spans="1:5" s="22" customFormat="1">
      <c r="A54" s="22" t="s">
        <v>3</v>
      </c>
      <c r="B54" s="23" t="s">
        <v>60</v>
      </c>
      <c r="C54" s="23">
        <v>9</v>
      </c>
      <c r="D54" s="22">
        <f t="shared" si="5"/>
        <v>2.0881670533642691E-2</v>
      </c>
      <c r="E54" s="22">
        <f t="shared" si="4"/>
        <v>6.7123807801662355E-2</v>
      </c>
    </row>
    <row r="55" spans="1:5" s="22" customFormat="1">
      <c r="A55" s="22" t="s">
        <v>3</v>
      </c>
      <c r="B55" s="23" t="s">
        <v>61</v>
      </c>
      <c r="C55" s="23">
        <v>1</v>
      </c>
      <c r="D55" s="22">
        <f t="shared" si="5"/>
        <v>2.3201856148491878E-3</v>
      </c>
      <c r="E55" s="22">
        <f t="shared" si="4"/>
        <v>7.4582008668513727E-3</v>
      </c>
    </row>
    <row r="56" spans="1:5" s="22" customFormat="1">
      <c r="A56" s="22" t="s">
        <v>3</v>
      </c>
      <c r="B56" s="23" t="s">
        <v>62</v>
      </c>
      <c r="C56" s="23">
        <v>0</v>
      </c>
      <c r="D56" s="22">
        <f t="shared" si="5"/>
        <v>0</v>
      </c>
      <c r="E56" s="22">
        <f t="shared" si="4"/>
        <v>0</v>
      </c>
    </row>
    <row r="57" spans="1:5" s="22" customFormat="1">
      <c r="A57" s="22" t="s">
        <v>3</v>
      </c>
      <c r="B57" s="23" t="s">
        <v>63</v>
      </c>
      <c r="C57" s="23">
        <v>0</v>
      </c>
      <c r="D57" s="22">
        <f t="shared" si="5"/>
        <v>0</v>
      </c>
      <c r="E57" s="22">
        <f t="shared" si="4"/>
        <v>0</v>
      </c>
    </row>
    <row r="58" spans="1:5" s="22" customFormat="1">
      <c r="A58" s="22" t="s">
        <v>3</v>
      </c>
      <c r="B58" s="23" t="s">
        <v>64</v>
      </c>
      <c r="C58" s="23">
        <v>6</v>
      </c>
      <c r="D58" s="22">
        <f t="shared" si="5"/>
        <v>1.3921113689095127E-2</v>
      </c>
      <c r="E58" s="22">
        <f t="shared" si="4"/>
        <v>4.4749205201108234E-2</v>
      </c>
    </row>
    <row r="59" spans="1:5" s="22" customFormat="1">
      <c r="A59" s="22" t="s">
        <v>3</v>
      </c>
      <c r="B59" s="23" t="s">
        <v>65</v>
      </c>
      <c r="C59" s="23">
        <v>0</v>
      </c>
      <c r="D59" s="22">
        <f t="shared" si="5"/>
        <v>0</v>
      </c>
      <c r="E59" s="22">
        <f t="shared" si="4"/>
        <v>0</v>
      </c>
    </row>
    <row r="60" spans="1:5" s="22" customFormat="1">
      <c r="A60" s="22" t="s">
        <v>3</v>
      </c>
      <c r="B60" s="23" t="s">
        <v>66</v>
      </c>
      <c r="C60" s="24">
        <v>5</v>
      </c>
      <c r="D60" s="22">
        <f t="shared" si="5"/>
        <v>1.1600928074245939E-2</v>
      </c>
      <c r="E60" s="22">
        <f t="shared" si="4"/>
        <v>3.7291004334256861E-2</v>
      </c>
    </row>
    <row r="61" spans="1:5" s="22" customFormat="1">
      <c r="A61" s="22" t="s">
        <v>3</v>
      </c>
      <c r="B61" s="23" t="s">
        <v>67</v>
      </c>
      <c r="C61" s="24">
        <v>4</v>
      </c>
      <c r="D61" s="22">
        <f t="shared" si="5"/>
        <v>9.2807424593967514E-3</v>
      </c>
      <c r="E61" s="22">
        <f t="shared" si="4"/>
        <v>2.9832803467405491E-2</v>
      </c>
    </row>
    <row r="62" spans="1:5" s="22" customFormat="1">
      <c r="A62" s="22" t="s">
        <v>3</v>
      </c>
      <c r="B62" s="23" t="s">
        <v>68</v>
      </c>
      <c r="C62" s="24">
        <v>5</v>
      </c>
      <c r="D62" s="22">
        <f>C62/$C$115</f>
        <v>1.1600928074245939E-2</v>
      </c>
      <c r="E62" s="22">
        <f t="shared" si="4"/>
        <v>3.7291004334256861E-2</v>
      </c>
    </row>
    <row r="63" spans="1:5" s="25" customFormat="1">
      <c r="A63" s="25" t="s">
        <v>4</v>
      </c>
      <c r="B63" s="26" t="s">
        <v>69</v>
      </c>
      <c r="C63" s="26">
        <v>438</v>
      </c>
      <c r="D63" s="25">
        <f>C63/$C$117</f>
        <v>0.68652037617554862</v>
      </c>
      <c r="E63" s="25">
        <f>D63*$B$117</f>
        <v>50.595827953754238</v>
      </c>
    </row>
    <row r="64" spans="1:5" s="25" customFormat="1">
      <c r="A64" s="25" t="s">
        <v>4</v>
      </c>
      <c r="B64" s="26" t="s">
        <v>70</v>
      </c>
      <c r="C64" s="27">
        <v>37</v>
      </c>
      <c r="D64" s="25">
        <f t="shared" ref="D64:D68" si="6">C64/$C$117</f>
        <v>5.7993730407523508E-2</v>
      </c>
      <c r="E64" s="25">
        <f t="shared" ref="E64:E68" si="7">D64*$B$117</f>
        <v>4.2740767906139423</v>
      </c>
    </row>
    <row r="65" spans="1:5" s="25" customFormat="1">
      <c r="A65" s="25" t="s">
        <v>4</v>
      </c>
      <c r="B65" s="26" t="s">
        <v>71</v>
      </c>
      <c r="C65" s="27">
        <v>28</v>
      </c>
      <c r="D65" s="25">
        <f t="shared" si="6"/>
        <v>4.3887147335423198E-2</v>
      </c>
      <c r="E65" s="25">
        <f t="shared" si="7"/>
        <v>3.234436490194335</v>
      </c>
    </row>
    <row r="66" spans="1:5" s="25" customFormat="1">
      <c r="A66" s="25" t="s">
        <v>4</v>
      </c>
      <c r="B66" s="26" t="s">
        <v>72</v>
      </c>
      <c r="C66" s="27">
        <v>116</v>
      </c>
      <c r="D66" s="25">
        <f t="shared" si="6"/>
        <v>0.18181818181818182</v>
      </c>
      <c r="E66" s="25">
        <f t="shared" si="7"/>
        <v>13.399808316519387</v>
      </c>
    </row>
    <row r="67" spans="1:5" s="25" customFormat="1">
      <c r="A67" s="25" t="s">
        <v>4</v>
      </c>
      <c r="B67" s="26" t="s">
        <v>73</v>
      </c>
      <c r="C67" s="27">
        <v>0</v>
      </c>
      <c r="D67" s="25">
        <f t="shared" si="6"/>
        <v>0</v>
      </c>
      <c r="E67" s="25">
        <f t="shared" si="7"/>
        <v>0</v>
      </c>
    </row>
    <row r="68" spans="1:5" s="25" customFormat="1">
      <c r="A68" s="25" t="s">
        <v>4</v>
      </c>
      <c r="B68" s="26" t="s">
        <v>74</v>
      </c>
      <c r="C68" s="27">
        <v>19</v>
      </c>
      <c r="D68" s="25">
        <f t="shared" si="6"/>
        <v>2.9780564263322883E-2</v>
      </c>
      <c r="E68" s="25">
        <f t="shared" si="7"/>
        <v>2.1947961897747272</v>
      </c>
    </row>
    <row r="69" spans="1:5" s="22" customFormat="1">
      <c r="A69" s="22" t="s">
        <v>3</v>
      </c>
      <c r="B69" s="23" t="s">
        <v>75</v>
      </c>
      <c r="C69" s="24">
        <v>6</v>
      </c>
      <c r="D69" s="22">
        <f>C69/$C$115</f>
        <v>1.3921113689095127E-2</v>
      </c>
      <c r="E69" s="22">
        <f t="shared" ref="E69:E80" si="8">D69*$B$115</f>
        <v>4.4749205201108234E-2</v>
      </c>
    </row>
    <row r="70" spans="1:5" s="22" customFormat="1">
      <c r="A70" s="22" t="s">
        <v>3</v>
      </c>
      <c r="B70" s="23" t="s">
        <v>76</v>
      </c>
      <c r="C70" s="24">
        <v>47</v>
      </c>
      <c r="D70" s="22">
        <f t="shared" ref="D70:D80" si="9">C70/$C$115</f>
        <v>0.10904872389791183</v>
      </c>
      <c r="E70" s="22">
        <f t="shared" si="8"/>
        <v>0.35053544074201454</v>
      </c>
    </row>
    <row r="71" spans="1:5" s="22" customFormat="1">
      <c r="A71" s="22" t="s">
        <v>3</v>
      </c>
      <c r="B71" s="23" t="s">
        <v>77</v>
      </c>
      <c r="C71" s="24">
        <v>3</v>
      </c>
      <c r="D71" s="22">
        <f t="shared" si="9"/>
        <v>6.9605568445475635E-3</v>
      </c>
      <c r="E71" s="22">
        <f t="shared" si="8"/>
        <v>2.2374602600554117E-2</v>
      </c>
    </row>
    <row r="72" spans="1:5" s="22" customFormat="1">
      <c r="A72" s="22" t="s">
        <v>3</v>
      </c>
      <c r="B72" s="23" t="s">
        <v>78</v>
      </c>
      <c r="C72" s="24">
        <v>2</v>
      </c>
      <c r="D72" s="22">
        <f t="shared" si="9"/>
        <v>4.6403712296983757E-3</v>
      </c>
      <c r="E72" s="22">
        <f t="shared" si="8"/>
        <v>1.4916401733702745E-2</v>
      </c>
    </row>
    <row r="73" spans="1:5" s="22" customFormat="1">
      <c r="A73" s="22" t="s">
        <v>3</v>
      </c>
      <c r="B73" s="23" t="s">
        <v>79</v>
      </c>
      <c r="C73" s="24">
        <v>3</v>
      </c>
      <c r="D73" s="22">
        <f t="shared" si="9"/>
        <v>6.9605568445475635E-3</v>
      </c>
      <c r="E73" s="22">
        <f t="shared" si="8"/>
        <v>2.2374602600554117E-2</v>
      </c>
    </row>
    <row r="74" spans="1:5" s="22" customFormat="1">
      <c r="A74" s="22" t="s">
        <v>3</v>
      </c>
      <c r="B74" s="23" t="s">
        <v>80</v>
      </c>
      <c r="C74" s="24">
        <v>0</v>
      </c>
      <c r="D74" s="22">
        <f t="shared" si="9"/>
        <v>0</v>
      </c>
      <c r="E74" s="22">
        <f t="shared" si="8"/>
        <v>0</v>
      </c>
    </row>
    <row r="75" spans="1:5" s="22" customFormat="1">
      <c r="A75" s="22" t="s">
        <v>3</v>
      </c>
      <c r="B75" s="23" t="s">
        <v>81</v>
      </c>
      <c r="C75" s="24">
        <v>1</v>
      </c>
      <c r="D75" s="22">
        <f t="shared" si="9"/>
        <v>2.3201856148491878E-3</v>
      </c>
      <c r="E75" s="22">
        <f t="shared" si="8"/>
        <v>7.4582008668513727E-3</v>
      </c>
    </row>
    <row r="76" spans="1:5" s="22" customFormat="1">
      <c r="A76" s="22" t="s">
        <v>3</v>
      </c>
      <c r="B76" s="23" t="s">
        <v>82</v>
      </c>
      <c r="C76" s="24">
        <v>0</v>
      </c>
      <c r="D76" s="22">
        <f t="shared" si="9"/>
        <v>0</v>
      </c>
      <c r="E76" s="22">
        <f t="shared" si="8"/>
        <v>0</v>
      </c>
    </row>
    <row r="77" spans="1:5" s="22" customFormat="1">
      <c r="A77" s="22" t="s">
        <v>3</v>
      </c>
      <c r="B77" s="23" t="s">
        <v>83</v>
      </c>
      <c r="C77" s="24">
        <v>0</v>
      </c>
      <c r="D77" s="22">
        <f t="shared" si="9"/>
        <v>0</v>
      </c>
      <c r="E77" s="22">
        <f t="shared" si="8"/>
        <v>0</v>
      </c>
    </row>
    <row r="78" spans="1:5" s="22" customFormat="1">
      <c r="A78" s="22" t="s">
        <v>3</v>
      </c>
      <c r="B78" s="23" t="s">
        <v>84</v>
      </c>
      <c r="C78" s="24">
        <v>0</v>
      </c>
      <c r="D78" s="22">
        <f t="shared" si="9"/>
        <v>0</v>
      </c>
      <c r="E78" s="22">
        <f t="shared" si="8"/>
        <v>0</v>
      </c>
    </row>
    <row r="79" spans="1:5" s="22" customFormat="1">
      <c r="A79" s="22" t="s">
        <v>3</v>
      </c>
      <c r="B79" s="23" t="s">
        <v>85</v>
      </c>
      <c r="C79" s="24">
        <v>2</v>
      </c>
      <c r="D79" s="22">
        <f t="shared" si="9"/>
        <v>4.6403712296983757E-3</v>
      </c>
      <c r="E79" s="22">
        <f t="shared" si="8"/>
        <v>1.4916401733702745E-2</v>
      </c>
    </row>
    <row r="80" spans="1:5" s="22" customFormat="1">
      <c r="A80" s="22" t="s">
        <v>3</v>
      </c>
      <c r="B80" s="23" t="s">
        <v>86</v>
      </c>
      <c r="C80" s="24">
        <v>9</v>
      </c>
      <c r="D80" s="22">
        <f t="shared" si="9"/>
        <v>2.0881670533642691E-2</v>
      </c>
      <c r="E80" s="22">
        <f t="shared" si="8"/>
        <v>6.7123807801662355E-2</v>
      </c>
    </row>
    <row r="81" spans="1:5" s="28" customFormat="1">
      <c r="A81" s="28" t="s">
        <v>8</v>
      </c>
      <c r="B81" s="29" t="s">
        <v>87</v>
      </c>
      <c r="C81" s="30">
        <v>0</v>
      </c>
      <c r="D81" s="28">
        <f>C81/C116</f>
        <v>0</v>
      </c>
      <c r="E81" s="28">
        <f>D81*B116</f>
        <v>0</v>
      </c>
    </row>
    <row r="82" spans="1:5" s="22" customFormat="1">
      <c r="A82" s="22" t="s">
        <v>3</v>
      </c>
      <c r="B82" s="23" t="s">
        <v>88</v>
      </c>
      <c r="C82" s="24">
        <v>1</v>
      </c>
      <c r="D82" s="22">
        <f>C82/$C$115</f>
        <v>2.3201856148491878E-3</v>
      </c>
      <c r="E82" s="22">
        <f>D82*$B$115</f>
        <v>7.4582008668513727E-3</v>
      </c>
    </row>
    <row r="83" spans="1:5" s="22" customFormat="1">
      <c r="A83" s="22" t="s">
        <v>3</v>
      </c>
      <c r="B83" s="23" t="s">
        <v>89</v>
      </c>
      <c r="C83" s="24">
        <v>12</v>
      </c>
      <c r="D83" s="22">
        <f>C83/$C$115</f>
        <v>2.7842227378190254E-2</v>
      </c>
      <c r="E83" s="22">
        <f>D83*$B$115</f>
        <v>8.9498410402216469E-2</v>
      </c>
    </row>
    <row r="84" spans="1:5" s="28" customFormat="1">
      <c r="A84" s="28" t="s">
        <v>117</v>
      </c>
      <c r="B84" s="29" t="s">
        <v>90</v>
      </c>
      <c r="C84" s="30">
        <v>18</v>
      </c>
      <c r="D84" s="28">
        <f>C84/C116</f>
        <v>1</v>
      </c>
      <c r="E84" s="28">
        <f>D84*B116</f>
        <v>0.63845647067558442</v>
      </c>
    </row>
    <row r="85" spans="1:5" s="22" customFormat="1">
      <c r="A85" s="22" t="s">
        <v>3</v>
      </c>
      <c r="B85" s="23" t="s">
        <v>91</v>
      </c>
      <c r="C85" s="24">
        <v>15</v>
      </c>
      <c r="D85" s="22">
        <f>C85/$C$115</f>
        <v>3.4802784222737818E-2</v>
      </c>
      <c r="E85" s="22">
        <f t="shared" ref="E85:E109" si="10">D85*$B$115</f>
        <v>0.11187301300277058</v>
      </c>
    </row>
    <row r="86" spans="1:5" s="22" customFormat="1">
      <c r="A86" s="22" t="s">
        <v>3</v>
      </c>
      <c r="B86" s="23" t="s">
        <v>92</v>
      </c>
      <c r="C86" s="24">
        <v>1</v>
      </c>
      <c r="D86" s="22">
        <f t="shared" ref="D86:D109" si="11">C86/$C$115</f>
        <v>2.3201856148491878E-3</v>
      </c>
      <c r="E86" s="22">
        <f t="shared" si="10"/>
        <v>7.4582008668513727E-3</v>
      </c>
    </row>
    <row r="87" spans="1:5" s="22" customFormat="1">
      <c r="A87" s="22" t="s">
        <v>3</v>
      </c>
      <c r="B87" s="23" t="s">
        <v>93</v>
      </c>
      <c r="C87" s="24">
        <v>4</v>
      </c>
      <c r="D87" s="22">
        <f t="shared" si="11"/>
        <v>9.2807424593967514E-3</v>
      </c>
      <c r="E87" s="22">
        <f t="shared" si="10"/>
        <v>2.9832803467405491E-2</v>
      </c>
    </row>
    <row r="88" spans="1:5" s="22" customFormat="1">
      <c r="A88" s="22" t="s">
        <v>3</v>
      </c>
      <c r="B88" s="23" t="s">
        <v>94</v>
      </c>
      <c r="C88" s="24">
        <v>0</v>
      </c>
      <c r="D88" s="22">
        <f t="shared" si="11"/>
        <v>0</v>
      </c>
      <c r="E88" s="22">
        <f t="shared" si="10"/>
        <v>0</v>
      </c>
    </row>
    <row r="89" spans="1:5" s="22" customFormat="1">
      <c r="A89" s="22" t="s">
        <v>3</v>
      </c>
      <c r="B89" s="23" t="s">
        <v>95</v>
      </c>
      <c r="C89" s="23">
        <v>9</v>
      </c>
      <c r="D89" s="22">
        <f t="shared" si="11"/>
        <v>2.0881670533642691E-2</v>
      </c>
      <c r="E89" s="22">
        <f t="shared" si="10"/>
        <v>6.7123807801662355E-2</v>
      </c>
    </row>
    <row r="90" spans="1:5" s="22" customFormat="1">
      <c r="A90" s="22" t="s">
        <v>3</v>
      </c>
      <c r="B90" s="23" t="s">
        <v>96</v>
      </c>
      <c r="C90" s="24">
        <v>1</v>
      </c>
      <c r="D90" s="22">
        <f t="shared" si="11"/>
        <v>2.3201856148491878E-3</v>
      </c>
      <c r="E90" s="22">
        <f t="shared" si="10"/>
        <v>7.4582008668513727E-3</v>
      </c>
    </row>
    <row r="91" spans="1:5" s="22" customFormat="1">
      <c r="A91" s="22" t="s">
        <v>3</v>
      </c>
      <c r="B91" s="23" t="s">
        <v>97</v>
      </c>
      <c r="C91" s="23">
        <v>1</v>
      </c>
      <c r="D91" s="22">
        <f t="shared" si="11"/>
        <v>2.3201856148491878E-3</v>
      </c>
      <c r="E91" s="22">
        <f t="shared" si="10"/>
        <v>7.4582008668513727E-3</v>
      </c>
    </row>
    <row r="92" spans="1:5" s="22" customFormat="1">
      <c r="A92" s="22" t="s">
        <v>3</v>
      </c>
      <c r="B92" s="23" t="s">
        <v>98</v>
      </c>
      <c r="C92" s="24">
        <v>21</v>
      </c>
      <c r="D92" s="22">
        <f t="shared" si="11"/>
        <v>4.8723897911832945E-2</v>
      </c>
      <c r="E92" s="22">
        <f t="shared" si="10"/>
        <v>0.15662221820387881</v>
      </c>
    </row>
    <row r="93" spans="1:5" s="22" customFormat="1">
      <c r="A93" s="22" t="s">
        <v>3</v>
      </c>
      <c r="B93" s="23" t="s">
        <v>99</v>
      </c>
      <c r="C93" s="24">
        <v>0</v>
      </c>
      <c r="D93" s="22">
        <f t="shared" si="11"/>
        <v>0</v>
      </c>
      <c r="E93" s="22">
        <f t="shared" si="10"/>
        <v>0</v>
      </c>
    </row>
    <row r="94" spans="1:5" s="22" customFormat="1">
      <c r="A94" s="22" t="s">
        <v>3</v>
      </c>
      <c r="B94" s="23" t="s">
        <v>100</v>
      </c>
      <c r="C94" s="24">
        <v>10</v>
      </c>
      <c r="D94" s="22">
        <f t="shared" si="11"/>
        <v>2.3201856148491878E-2</v>
      </c>
      <c r="E94" s="22">
        <f t="shared" si="10"/>
        <v>7.4582008668513722E-2</v>
      </c>
    </row>
    <row r="95" spans="1:5" s="22" customFormat="1">
      <c r="A95" s="22" t="s">
        <v>3</v>
      </c>
      <c r="B95" s="23" t="s">
        <v>101</v>
      </c>
      <c r="C95" s="24">
        <v>18</v>
      </c>
      <c r="D95" s="22">
        <f t="shared" si="11"/>
        <v>4.1763341067285381E-2</v>
      </c>
      <c r="E95" s="22">
        <f t="shared" si="10"/>
        <v>0.13424761560332471</v>
      </c>
    </row>
    <row r="96" spans="1:5" s="22" customFormat="1">
      <c r="A96" s="22" t="s">
        <v>3</v>
      </c>
      <c r="B96" s="23" t="s">
        <v>102</v>
      </c>
      <c r="C96" s="24">
        <v>14</v>
      </c>
      <c r="D96" s="22">
        <f t="shared" si="11"/>
        <v>3.248259860788863E-2</v>
      </c>
      <c r="E96" s="22">
        <f t="shared" si="10"/>
        <v>0.10441481213591922</v>
      </c>
    </row>
    <row r="97" spans="1:5" s="22" customFormat="1">
      <c r="A97" s="22" t="s">
        <v>3</v>
      </c>
      <c r="B97" s="23" t="s">
        <v>103</v>
      </c>
      <c r="C97" s="24">
        <v>1</v>
      </c>
      <c r="D97" s="22">
        <f t="shared" si="11"/>
        <v>2.3201856148491878E-3</v>
      </c>
      <c r="E97" s="22">
        <f t="shared" si="10"/>
        <v>7.4582008668513727E-3</v>
      </c>
    </row>
    <row r="98" spans="1:5" s="22" customFormat="1">
      <c r="A98" s="22" t="s">
        <v>3</v>
      </c>
      <c r="B98" s="23" t="s">
        <v>104</v>
      </c>
      <c r="C98" s="24">
        <v>7</v>
      </c>
      <c r="D98" s="22">
        <f t="shared" si="11"/>
        <v>1.6241299303944315E-2</v>
      </c>
      <c r="E98" s="22">
        <f t="shared" si="10"/>
        <v>5.2207406067959608E-2</v>
      </c>
    </row>
    <row r="99" spans="1:5" s="22" customFormat="1">
      <c r="A99" s="22" t="s">
        <v>3</v>
      </c>
      <c r="B99" s="23" t="s">
        <v>105</v>
      </c>
      <c r="C99" s="24">
        <v>5</v>
      </c>
      <c r="D99" s="22">
        <f t="shared" si="11"/>
        <v>1.1600928074245939E-2</v>
      </c>
      <c r="E99" s="22">
        <f t="shared" si="10"/>
        <v>3.7291004334256861E-2</v>
      </c>
    </row>
    <row r="100" spans="1:5" s="22" customFormat="1">
      <c r="A100" s="22" t="s">
        <v>3</v>
      </c>
      <c r="B100" s="23" t="s">
        <v>106</v>
      </c>
      <c r="C100" s="24">
        <v>5</v>
      </c>
      <c r="D100" s="22">
        <f t="shared" si="11"/>
        <v>1.1600928074245939E-2</v>
      </c>
      <c r="E100" s="22">
        <f t="shared" si="10"/>
        <v>3.7291004334256861E-2</v>
      </c>
    </row>
    <row r="101" spans="1:5" s="22" customFormat="1">
      <c r="A101" s="22" t="s">
        <v>3</v>
      </c>
      <c r="B101" s="23" t="s">
        <v>107</v>
      </c>
      <c r="C101" s="24">
        <v>7</v>
      </c>
      <c r="D101" s="22">
        <f t="shared" si="11"/>
        <v>1.6241299303944315E-2</v>
      </c>
      <c r="E101" s="22">
        <f t="shared" si="10"/>
        <v>5.2207406067959608E-2</v>
      </c>
    </row>
    <row r="102" spans="1:5" s="22" customFormat="1">
      <c r="A102" s="22" t="s">
        <v>3</v>
      </c>
      <c r="B102" s="23" t="s">
        <v>108</v>
      </c>
      <c r="C102" s="24">
        <v>15</v>
      </c>
      <c r="D102" s="22">
        <f t="shared" si="11"/>
        <v>3.4802784222737818E-2</v>
      </c>
      <c r="E102" s="22">
        <f t="shared" si="10"/>
        <v>0.11187301300277058</v>
      </c>
    </row>
    <row r="103" spans="1:5" s="22" customFormat="1">
      <c r="A103" s="22" t="s">
        <v>3</v>
      </c>
      <c r="B103" s="23" t="s">
        <v>109</v>
      </c>
      <c r="C103" s="24">
        <v>13</v>
      </c>
      <c r="D103" s="22">
        <f t="shared" si="11"/>
        <v>3.0162412993039442E-2</v>
      </c>
      <c r="E103" s="22">
        <f t="shared" si="10"/>
        <v>9.6956611269067849E-2</v>
      </c>
    </row>
    <row r="104" spans="1:5" s="22" customFormat="1">
      <c r="A104" s="22" t="s">
        <v>3</v>
      </c>
      <c r="B104" s="23" t="s">
        <v>110</v>
      </c>
      <c r="C104" s="24">
        <v>0</v>
      </c>
      <c r="D104" s="22">
        <f t="shared" si="11"/>
        <v>0</v>
      </c>
      <c r="E104" s="22">
        <f t="shared" si="10"/>
        <v>0</v>
      </c>
    </row>
    <row r="105" spans="1:5" s="22" customFormat="1">
      <c r="A105" s="22" t="s">
        <v>3</v>
      </c>
      <c r="B105" s="23" t="s">
        <v>111</v>
      </c>
      <c r="C105" s="24">
        <v>36</v>
      </c>
      <c r="D105" s="22">
        <f t="shared" si="11"/>
        <v>8.3526682134570762E-2</v>
      </c>
      <c r="E105" s="22">
        <f t="shared" si="10"/>
        <v>0.26849523120664942</v>
      </c>
    </row>
    <row r="106" spans="1:5" s="22" customFormat="1">
      <c r="A106" s="22" t="s">
        <v>3</v>
      </c>
      <c r="B106" s="23" t="s">
        <v>112</v>
      </c>
      <c r="C106" s="24">
        <v>0</v>
      </c>
      <c r="D106" s="22">
        <f t="shared" si="11"/>
        <v>0</v>
      </c>
      <c r="E106" s="22">
        <f t="shared" si="10"/>
        <v>0</v>
      </c>
    </row>
    <row r="107" spans="1:5" s="22" customFormat="1">
      <c r="A107" s="22" t="s">
        <v>3</v>
      </c>
      <c r="B107" s="23" t="s">
        <v>113</v>
      </c>
      <c r="C107" s="24">
        <v>29</v>
      </c>
      <c r="D107" s="22">
        <f t="shared" si="11"/>
        <v>6.7285382830626447E-2</v>
      </c>
      <c r="E107" s="22">
        <f t="shared" si="10"/>
        <v>0.2162878251386898</v>
      </c>
    </row>
    <row r="108" spans="1:5" s="22" customFormat="1">
      <c r="A108" s="22" t="s">
        <v>3</v>
      </c>
      <c r="B108" s="23" t="s">
        <v>114</v>
      </c>
      <c r="C108" s="24">
        <v>6</v>
      </c>
      <c r="D108" s="22">
        <f t="shared" si="11"/>
        <v>1.3921113689095127E-2</v>
      </c>
      <c r="E108" s="22">
        <f t="shared" si="10"/>
        <v>4.4749205201108234E-2</v>
      </c>
    </row>
    <row r="109" spans="1:5" s="22" customFormat="1">
      <c r="A109" s="22" t="s">
        <v>3</v>
      </c>
      <c r="B109" s="23" t="s">
        <v>115</v>
      </c>
      <c r="C109" s="24">
        <v>2</v>
      </c>
      <c r="D109" s="22">
        <f t="shared" si="11"/>
        <v>4.6403712296983757E-3</v>
      </c>
      <c r="E109" s="22">
        <f t="shared" si="10"/>
        <v>1.4916401733702745E-2</v>
      </c>
    </row>
    <row r="110" spans="1:5">
      <c r="C110" s="4">
        <f>SUM(C4:C109)</f>
        <v>2381</v>
      </c>
      <c r="D110" s="4">
        <f>SUM(D4:D109)</f>
        <v>4.9999999999999973</v>
      </c>
      <c r="E110" s="4">
        <f>SUM(E4:E109)</f>
        <v>110.83199582031371</v>
      </c>
    </row>
    <row r="112" spans="1:5">
      <c r="A112" s="6" t="s">
        <v>120</v>
      </c>
      <c r="B112" s="96" t="s">
        <v>121</v>
      </c>
      <c r="C112" s="6" t="s">
        <v>159</v>
      </c>
    </row>
    <row r="113" spans="1:3">
      <c r="A113" s="4" t="s">
        <v>1</v>
      </c>
      <c r="B113" s="31">
        <v>17.402418373854005</v>
      </c>
      <c r="C113" s="4">
        <f>SUM(C4:C10)</f>
        <v>388</v>
      </c>
    </row>
    <row r="114" spans="1:3">
      <c r="A114" s="4" t="s">
        <v>118</v>
      </c>
      <c r="B114" s="4">
        <v>15.877690661314585</v>
      </c>
      <c r="C114" s="4">
        <f>SUM(C11:C47)</f>
        <v>906</v>
      </c>
    </row>
    <row r="115" spans="1:3">
      <c r="A115" s="4" t="s">
        <v>3</v>
      </c>
      <c r="B115" s="31">
        <v>3.2144845736129417</v>
      </c>
      <c r="C115" s="4">
        <f>SUM(C85:C109,C82:C83,C69:C80,C48:C62)</f>
        <v>431</v>
      </c>
    </row>
    <row r="116" spans="1:3">
      <c r="A116" s="4" t="s">
        <v>8</v>
      </c>
      <c r="B116" s="31">
        <v>0.63845647067558442</v>
      </c>
      <c r="C116" s="4">
        <f>SUM(C84,C81)</f>
        <v>18</v>
      </c>
    </row>
    <row r="117" spans="1:3">
      <c r="A117" s="4" t="s">
        <v>4</v>
      </c>
      <c r="B117" s="31">
        <v>73.69894574085663</v>
      </c>
      <c r="C117" s="4">
        <f>SUM(C63:C68)</f>
        <v>638</v>
      </c>
    </row>
    <row r="118" spans="1:3">
      <c r="A118" s="6" t="s">
        <v>7</v>
      </c>
      <c r="B118" s="4">
        <f>SUM(B113:B117)</f>
        <v>110.83199582031375</v>
      </c>
      <c r="C118" s="4">
        <f>SUM(C113:C117)</f>
        <v>2381</v>
      </c>
    </row>
    <row r="119" spans="1:3">
      <c r="A119" s="6"/>
    </row>
    <row r="120" spans="1:3">
      <c r="B120" s="32"/>
    </row>
    <row r="121" spans="1:3">
      <c r="B121" s="31"/>
    </row>
  </sheetData>
  <conditionalFormatting sqref="B115:B117 B120">
    <cfRule type="cellIs" dxfId="16" priority="2" stopIfTrue="1" operator="notBetween">
      <formula>#REF!-#REF!</formula>
      <formula>#REF!+#REF!</formula>
    </cfRule>
  </conditionalFormatting>
  <conditionalFormatting sqref="B120">
    <cfRule type="cellIs" dxfId="15" priority="1" stopIfTrue="1" operator="notBetween">
      <formula>'C:\Environment\NZ Climate Change\Aotearoa\Carl Romanos\Energy Data\2012 Energy Data File\[C_Coal.xls]Table C.4'!#REF!-'C:\Environment\NZ Climate Change\Aotearoa\Carl Romanos\Energy Data\2012 Energy Data File\[C_Coal.xls]Table C.4'!#REF!</formula>
      <formula>'C:\Environment\NZ Climate Change\Aotearoa\Carl Romanos\Energy Data\2012 Energy Data File\[C_Coal.xls]Table C.4'!#REF!+'C:\Environment\NZ Climate Change\Aotearoa\Carl Romanos\Energy Data\2012 Energy Data File\[C_Coal.xls]Table C.4'!#REF!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8"/>
  <sheetViews>
    <sheetView zoomScale="85" zoomScaleNormal="85" workbookViewId="0">
      <selection activeCell="B132" sqref="B132"/>
    </sheetView>
  </sheetViews>
  <sheetFormatPr defaultRowHeight="11.25"/>
  <cols>
    <col min="1" max="1" width="41.140625" style="4" bestFit="1" customWidth="1"/>
    <col min="2" max="2" width="53.5703125" style="4" bestFit="1" customWidth="1"/>
    <col min="3" max="3" width="29.28515625" style="4" customWidth="1"/>
    <col min="4" max="4" width="15.28515625" style="4" customWidth="1"/>
    <col min="5" max="5" width="42.28515625" style="4" customWidth="1"/>
    <col min="6" max="6" width="40" style="4" customWidth="1"/>
    <col min="7" max="16384" width="9.140625" style="4"/>
  </cols>
  <sheetData>
    <row r="1" spans="1:6">
      <c r="A1" s="4" t="s">
        <v>162</v>
      </c>
    </row>
    <row r="2" spans="1:6">
      <c r="A2" s="4" t="s">
        <v>124</v>
      </c>
    </row>
    <row r="3" spans="1:6">
      <c r="A3" s="5" t="s">
        <v>10</v>
      </c>
      <c r="B3" s="5" t="s">
        <v>123</v>
      </c>
      <c r="C3" s="6" t="s">
        <v>158</v>
      </c>
      <c r="D3" s="6" t="s">
        <v>157</v>
      </c>
      <c r="E3" s="6" t="s">
        <v>122</v>
      </c>
      <c r="F3" s="6"/>
    </row>
    <row r="4" spans="1:6" s="9" customFormat="1">
      <c r="A4" s="7" t="s">
        <v>1</v>
      </c>
      <c r="B4" s="8" t="s">
        <v>9</v>
      </c>
      <c r="C4" s="8">
        <v>18</v>
      </c>
      <c r="D4" s="9">
        <f>C4/$C$113</f>
        <v>0.15126050420168066</v>
      </c>
      <c r="E4" s="9">
        <f>D4*$B$113</f>
        <v>0.34586911231927503</v>
      </c>
    </row>
    <row r="5" spans="1:6" s="9" customFormat="1">
      <c r="A5" s="7" t="s">
        <v>1</v>
      </c>
      <c r="B5" s="8" t="s">
        <v>11</v>
      </c>
      <c r="C5" s="10">
        <v>21</v>
      </c>
      <c r="D5" s="9">
        <f t="shared" ref="D5:D10" si="0">C5/$C$113</f>
        <v>0.17647058823529413</v>
      </c>
      <c r="E5" s="9">
        <f t="shared" ref="E5:E10" si="1">D5*$B$113</f>
        <v>0.4035139643724876</v>
      </c>
    </row>
    <row r="6" spans="1:6" s="9" customFormat="1">
      <c r="A6" s="7" t="s">
        <v>1</v>
      </c>
      <c r="B6" s="8" t="s">
        <v>12</v>
      </c>
      <c r="C6" s="8">
        <v>33</v>
      </c>
      <c r="D6" s="9">
        <f t="shared" si="0"/>
        <v>0.27731092436974791</v>
      </c>
      <c r="E6" s="9">
        <f t="shared" si="1"/>
        <v>0.6340933725853376</v>
      </c>
    </row>
    <row r="7" spans="1:6" s="9" customFormat="1">
      <c r="A7" s="7" t="s">
        <v>1</v>
      </c>
      <c r="B7" s="8" t="s">
        <v>13</v>
      </c>
      <c r="C7" s="10">
        <v>25</v>
      </c>
      <c r="D7" s="9">
        <f t="shared" si="0"/>
        <v>0.21008403361344538</v>
      </c>
      <c r="E7" s="9">
        <f t="shared" si="1"/>
        <v>0.48037376711010427</v>
      </c>
    </row>
    <row r="8" spans="1:6" s="9" customFormat="1">
      <c r="A8" s="7" t="s">
        <v>1</v>
      </c>
      <c r="B8" s="8" t="s">
        <v>14</v>
      </c>
      <c r="C8" s="10">
        <v>4</v>
      </c>
      <c r="D8" s="9">
        <f t="shared" si="0"/>
        <v>3.3613445378151259E-2</v>
      </c>
      <c r="E8" s="9">
        <f t="shared" si="1"/>
        <v>7.6859802737616681E-2</v>
      </c>
    </row>
    <row r="9" spans="1:6" s="9" customFormat="1">
      <c r="A9" s="7" t="s">
        <v>1</v>
      </c>
      <c r="B9" s="8" t="s">
        <v>15</v>
      </c>
      <c r="C9" s="10">
        <v>12</v>
      </c>
      <c r="D9" s="9">
        <f t="shared" si="0"/>
        <v>0.10084033613445378</v>
      </c>
      <c r="E9" s="9">
        <f t="shared" si="1"/>
        <v>0.23057940821285003</v>
      </c>
    </row>
    <row r="10" spans="1:6" s="9" customFormat="1">
      <c r="A10" s="7" t="s">
        <v>1</v>
      </c>
      <c r="B10" s="8" t="s">
        <v>16</v>
      </c>
      <c r="C10" s="10">
        <v>6</v>
      </c>
      <c r="D10" s="9">
        <f t="shared" si="0"/>
        <v>5.0420168067226892E-2</v>
      </c>
      <c r="E10" s="9">
        <f t="shared" si="1"/>
        <v>0.11528970410642501</v>
      </c>
    </row>
    <row r="11" spans="1:6">
      <c r="A11" s="11" t="s">
        <v>2</v>
      </c>
      <c r="B11" s="12" t="s">
        <v>17</v>
      </c>
      <c r="C11" s="13">
        <v>1</v>
      </c>
      <c r="D11" s="14">
        <f>C11/$C$114</f>
        <v>2.1834061135371178E-3</v>
      </c>
      <c r="E11" s="4">
        <f>D11*$B$114</f>
        <v>1.0046454094180051E-2</v>
      </c>
    </row>
    <row r="12" spans="1:6">
      <c r="A12" s="11" t="s">
        <v>2</v>
      </c>
      <c r="B12" s="12" t="s">
        <v>18</v>
      </c>
      <c r="C12" s="13">
        <v>13</v>
      </c>
      <c r="D12" s="14">
        <f t="shared" ref="D12:D47" si="2">C12/$C$114</f>
        <v>2.8384279475982533E-2</v>
      </c>
      <c r="E12" s="4">
        <f t="shared" ref="E12:E47" si="3">D12*$B$114</f>
        <v>0.13060390322434065</v>
      </c>
    </row>
    <row r="13" spans="1:6">
      <c r="A13" s="11" t="s">
        <v>2</v>
      </c>
      <c r="B13" s="12" t="s">
        <v>19</v>
      </c>
      <c r="C13" s="13">
        <v>0</v>
      </c>
      <c r="D13" s="14">
        <f t="shared" si="2"/>
        <v>0</v>
      </c>
      <c r="E13" s="4">
        <f t="shared" si="3"/>
        <v>0</v>
      </c>
    </row>
    <row r="14" spans="1:6">
      <c r="A14" s="11" t="s">
        <v>2</v>
      </c>
      <c r="B14" s="12" t="s">
        <v>20</v>
      </c>
      <c r="C14" s="13">
        <v>5</v>
      </c>
      <c r="D14" s="14">
        <f t="shared" si="2"/>
        <v>1.0917030567685589E-2</v>
      </c>
      <c r="E14" s="4">
        <f t="shared" si="3"/>
        <v>5.0232270470900252E-2</v>
      </c>
    </row>
    <row r="15" spans="1:6">
      <c r="A15" s="11" t="s">
        <v>2</v>
      </c>
      <c r="B15" s="15" t="s">
        <v>21</v>
      </c>
      <c r="C15" s="16">
        <v>3</v>
      </c>
      <c r="D15" s="14">
        <f t="shared" si="2"/>
        <v>6.5502183406113534E-3</v>
      </c>
      <c r="E15" s="4">
        <f t="shared" si="3"/>
        <v>3.013936228254015E-2</v>
      </c>
    </row>
    <row r="16" spans="1:6">
      <c r="A16" s="11" t="s">
        <v>2</v>
      </c>
      <c r="B16" s="15" t="s">
        <v>22</v>
      </c>
      <c r="C16" s="16">
        <v>1</v>
      </c>
      <c r="D16" s="14">
        <f t="shared" si="2"/>
        <v>2.1834061135371178E-3</v>
      </c>
      <c r="E16" s="4">
        <f t="shared" si="3"/>
        <v>1.0046454094180051E-2</v>
      </c>
    </row>
    <row r="17" spans="1:5">
      <c r="A17" s="11" t="s">
        <v>2</v>
      </c>
      <c r="B17" s="15" t="s">
        <v>23</v>
      </c>
      <c r="C17" s="16">
        <v>14</v>
      </c>
      <c r="D17" s="14">
        <f t="shared" si="2"/>
        <v>3.0567685589519649E-2</v>
      </c>
      <c r="E17" s="4">
        <f t="shared" si="3"/>
        <v>0.14065035731852071</v>
      </c>
    </row>
    <row r="18" spans="1:5">
      <c r="A18" s="11" t="s">
        <v>2</v>
      </c>
      <c r="B18" s="15" t="s">
        <v>24</v>
      </c>
      <c r="C18" s="16">
        <v>4</v>
      </c>
      <c r="D18" s="14">
        <f t="shared" si="2"/>
        <v>8.7336244541484712E-3</v>
      </c>
      <c r="E18" s="4">
        <f t="shared" si="3"/>
        <v>4.0185816376720203E-2</v>
      </c>
    </row>
    <row r="19" spans="1:5">
      <c r="A19" s="17" t="s">
        <v>2</v>
      </c>
      <c r="B19" s="15" t="s">
        <v>25</v>
      </c>
      <c r="C19" s="16">
        <v>3</v>
      </c>
      <c r="D19" s="14">
        <f t="shared" si="2"/>
        <v>6.5502183406113534E-3</v>
      </c>
      <c r="E19" s="4">
        <f t="shared" si="3"/>
        <v>3.013936228254015E-2</v>
      </c>
    </row>
    <row r="20" spans="1:5">
      <c r="A20" s="17" t="s">
        <v>2</v>
      </c>
      <c r="B20" s="15" t="s">
        <v>26</v>
      </c>
      <c r="C20" s="16">
        <v>3</v>
      </c>
      <c r="D20" s="14">
        <f t="shared" si="2"/>
        <v>6.5502183406113534E-3</v>
      </c>
      <c r="E20" s="4">
        <f t="shared" si="3"/>
        <v>3.013936228254015E-2</v>
      </c>
    </row>
    <row r="21" spans="1:5">
      <c r="A21" s="17" t="s">
        <v>2</v>
      </c>
      <c r="B21" s="15" t="s">
        <v>27</v>
      </c>
      <c r="C21" s="16">
        <v>1</v>
      </c>
      <c r="D21" s="14">
        <f t="shared" si="2"/>
        <v>2.1834061135371178E-3</v>
      </c>
      <c r="E21" s="4">
        <f t="shared" si="3"/>
        <v>1.0046454094180051E-2</v>
      </c>
    </row>
    <row r="22" spans="1:5">
      <c r="A22" s="17" t="s">
        <v>2</v>
      </c>
      <c r="B22" s="15" t="s">
        <v>28</v>
      </c>
      <c r="C22" s="16">
        <v>9</v>
      </c>
      <c r="D22" s="14">
        <f t="shared" si="2"/>
        <v>1.9650655021834062E-2</v>
      </c>
      <c r="E22" s="4">
        <f t="shared" si="3"/>
        <v>9.0418086847620455E-2</v>
      </c>
    </row>
    <row r="23" spans="1:5">
      <c r="A23" s="17" t="s">
        <v>2</v>
      </c>
      <c r="B23" s="15" t="s">
        <v>29</v>
      </c>
      <c r="C23" s="16">
        <v>7</v>
      </c>
      <c r="D23" s="14">
        <f t="shared" si="2"/>
        <v>1.5283842794759825E-2</v>
      </c>
      <c r="E23" s="4">
        <f t="shared" si="3"/>
        <v>7.0325178659260357E-2</v>
      </c>
    </row>
    <row r="24" spans="1:5">
      <c r="A24" s="17" t="s">
        <v>2</v>
      </c>
      <c r="B24" s="15" t="s">
        <v>30</v>
      </c>
      <c r="C24" s="16">
        <v>14</v>
      </c>
      <c r="D24" s="14">
        <f t="shared" si="2"/>
        <v>3.0567685589519649E-2</v>
      </c>
      <c r="E24" s="4">
        <f t="shared" si="3"/>
        <v>0.14065035731852071</v>
      </c>
    </row>
    <row r="25" spans="1:5">
      <c r="A25" s="17" t="s">
        <v>2</v>
      </c>
      <c r="B25" s="15" t="s">
        <v>31</v>
      </c>
      <c r="C25" s="16">
        <v>47</v>
      </c>
      <c r="D25" s="14">
        <f t="shared" si="2"/>
        <v>0.10262008733624454</v>
      </c>
      <c r="E25" s="4">
        <f t="shared" si="3"/>
        <v>0.47218334242646237</v>
      </c>
    </row>
    <row r="26" spans="1:5">
      <c r="A26" s="17" t="s">
        <v>2</v>
      </c>
      <c r="B26" s="15" t="s">
        <v>32</v>
      </c>
      <c r="C26" s="16">
        <v>2</v>
      </c>
      <c r="D26" s="14">
        <f t="shared" si="2"/>
        <v>4.3668122270742356E-3</v>
      </c>
      <c r="E26" s="4">
        <f t="shared" si="3"/>
        <v>2.0092908188360101E-2</v>
      </c>
    </row>
    <row r="27" spans="1:5">
      <c r="A27" s="17" t="s">
        <v>2</v>
      </c>
      <c r="B27" s="15" t="s">
        <v>33</v>
      </c>
      <c r="C27" s="16">
        <v>0</v>
      </c>
      <c r="D27" s="14">
        <f t="shared" si="2"/>
        <v>0</v>
      </c>
      <c r="E27" s="4">
        <f t="shared" si="3"/>
        <v>0</v>
      </c>
    </row>
    <row r="28" spans="1:5">
      <c r="A28" s="17" t="s">
        <v>2</v>
      </c>
      <c r="B28" s="15" t="s">
        <v>34</v>
      </c>
      <c r="C28" s="16">
        <v>1</v>
      </c>
      <c r="D28" s="14">
        <f t="shared" si="2"/>
        <v>2.1834061135371178E-3</v>
      </c>
      <c r="E28" s="4">
        <f t="shared" si="3"/>
        <v>1.0046454094180051E-2</v>
      </c>
    </row>
    <row r="29" spans="1:5">
      <c r="A29" s="17" t="s">
        <v>2</v>
      </c>
      <c r="B29" s="15" t="s">
        <v>35</v>
      </c>
      <c r="C29" s="16">
        <v>2</v>
      </c>
      <c r="D29" s="14">
        <f t="shared" si="2"/>
        <v>4.3668122270742356E-3</v>
      </c>
      <c r="E29" s="4">
        <f t="shared" si="3"/>
        <v>2.0092908188360101E-2</v>
      </c>
    </row>
    <row r="30" spans="1:5">
      <c r="A30" s="17" t="s">
        <v>2</v>
      </c>
      <c r="B30" s="15" t="s">
        <v>36</v>
      </c>
      <c r="C30" s="16">
        <v>18</v>
      </c>
      <c r="D30" s="14">
        <f t="shared" si="2"/>
        <v>3.9301310043668124E-2</v>
      </c>
      <c r="E30" s="4">
        <f t="shared" si="3"/>
        <v>0.18083617369524091</v>
      </c>
    </row>
    <row r="31" spans="1:5">
      <c r="A31" s="4" t="s">
        <v>2</v>
      </c>
      <c r="B31" s="15" t="s">
        <v>37</v>
      </c>
      <c r="C31" s="16">
        <v>59</v>
      </c>
      <c r="D31" s="14">
        <f t="shared" si="2"/>
        <v>0.12882096069868995</v>
      </c>
      <c r="E31" s="4">
        <f t="shared" si="3"/>
        <v>0.59274079155662296</v>
      </c>
    </row>
    <row r="32" spans="1:5">
      <c r="A32" s="17" t="s">
        <v>2</v>
      </c>
      <c r="B32" s="15" t="s">
        <v>38</v>
      </c>
      <c r="C32" s="16">
        <v>5</v>
      </c>
      <c r="D32" s="14">
        <f t="shared" si="2"/>
        <v>1.0917030567685589E-2</v>
      </c>
      <c r="E32" s="4">
        <f t="shared" si="3"/>
        <v>5.0232270470900252E-2</v>
      </c>
    </row>
    <row r="33" spans="1:5">
      <c r="A33" s="17" t="s">
        <v>2</v>
      </c>
      <c r="B33" s="15" t="s">
        <v>39</v>
      </c>
      <c r="C33" s="16">
        <v>4</v>
      </c>
      <c r="D33" s="14">
        <f t="shared" si="2"/>
        <v>8.7336244541484712E-3</v>
      </c>
      <c r="E33" s="4">
        <f t="shared" si="3"/>
        <v>4.0185816376720203E-2</v>
      </c>
    </row>
    <row r="34" spans="1:5">
      <c r="A34" s="17" t="s">
        <v>2</v>
      </c>
      <c r="B34" s="15" t="s">
        <v>40</v>
      </c>
      <c r="C34" s="16">
        <v>3</v>
      </c>
      <c r="D34" s="14">
        <f t="shared" si="2"/>
        <v>6.5502183406113534E-3</v>
      </c>
      <c r="E34" s="4">
        <f t="shared" si="3"/>
        <v>3.013936228254015E-2</v>
      </c>
    </row>
    <row r="35" spans="1:5">
      <c r="A35" s="17" t="s">
        <v>2</v>
      </c>
      <c r="B35" s="15" t="s">
        <v>41</v>
      </c>
      <c r="C35" s="16">
        <v>1</v>
      </c>
      <c r="D35" s="14">
        <f t="shared" si="2"/>
        <v>2.1834061135371178E-3</v>
      </c>
      <c r="E35" s="4">
        <f t="shared" si="3"/>
        <v>1.0046454094180051E-2</v>
      </c>
    </row>
    <row r="36" spans="1:5">
      <c r="A36" s="17" t="s">
        <v>2</v>
      </c>
      <c r="B36" s="15" t="s">
        <v>42</v>
      </c>
      <c r="C36" s="16">
        <v>1</v>
      </c>
      <c r="D36" s="14">
        <f t="shared" si="2"/>
        <v>2.1834061135371178E-3</v>
      </c>
      <c r="E36" s="4">
        <f t="shared" si="3"/>
        <v>1.0046454094180051E-2</v>
      </c>
    </row>
    <row r="37" spans="1:5">
      <c r="A37" s="17" t="s">
        <v>2</v>
      </c>
      <c r="B37" s="15" t="s">
        <v>43</v>
      </c>
      <c r="C37" s="16">
        <v>4</v>
      </c>
      <c r="D37" s="14">
        <f t="shared" si="2"/>
        <v>8.7336244541484712E-3</v>
      </c>
      <c r="E37" s="4">
        <f t="shared" si="3"/>
        <v>4.0185816376720203E-2</v>
      </c>
    </row>
    <row r="38" spans="1:5" s="14" customFormat="1">
      <c r="A38" s="14" t="s">
        <v>2</v>
      </c>
      <c r="B38" s="12" t="s">
        <v>44</v>
      </c>
      <c r="C38" s="13">
        <v>7</v>
      </c>
      <c r="D38" s="14">
        <f t="shared" si="2"/>
        <v>1.5283842794759825E-2</v>
      </c>
      <c r="E38" s="4">
        <f t="shared" si="3"/>
        <v>7.0325178659260357E-2</v>
      </c>
    </row>
    <row r="39" spans="1:5">
      <c r="A39" s="17" t="s">
        <v>2</v>
      </c>
      <c r="B39" s="15" t="s">
        <v>45</v>
      </c>
      <c r="C39" s="16">
        <v>1</v>
      </c>
      <c r="D39" s="14">
        <f t="shared" si="2"/>
        <v>2.1834061135371178E-3</v>
      </c>
      <c r="E39" s="4">
        <f t="shared" si="3"/>
        <v>1.0046454094180051E-2</v>
      </c>
    </row>
    <row r="40" spans="1:5">
      <c r="A40" s="17" t="s">
        <v>2</v>
      </c>
      <c r="B40" s="15" t="s">
        <v>46</v>
      </c>
      <c r="C40" s="16">
        <v>4</v>
      </c>
      <c r="D40" s="14">
        <f t="shared" si="2"/>
        <v>8.7336244541484712E-3</v>
      </c>
      <c r="E40" s="4">
        <f t="shared" si="3"/>
        <v>4.0185816376720203E-2</v>
      </c>
    </row>
    <row r="41" spans="1:5">
      <c r="A41" s="17" t="s">
        <v>2</v>
      </c>
      <c r="B41" s="15" t="s">
        <v>47</v>
      </c>
      <c r="C41" s="16">
        <v>0</v>
      </c>
      <c r="D41" s="14">
        <f t="shared" si="2"/>
        <v>0</v>
      </c>
      <c r="E41" s="4">
        <f t="shared" si="3"/>
        <v>0</v>
      </c>
    </row>
    <row r="42" spans="1:5">
      <c r="A42" s="17" t="s">
        <v>2</v>
      </c>
      <c r="B42" s="15" t="s">
        <v>48</v>
      </c>
      <c r="C42" s="16">
        <v>0</v>
      </c>
      <c r="D42" s="14">
        <f t="shared" si="2"/>
        <v>0</v>
      </c>
      <c r="E42" s="4">
        <f t="shared" si="3"/>
        <v>0</v>
      </c>
    </row>
    <row r="43" spans="1:5">
      <c r="A43" s="17" t="s">
        <v>2</v>
      </c>
      <c r="B43" s="15" t="s">
        <v>49</v>
      </c>
      <c r="C43" s="16">
        <v>7</v>
      </c>
      <c r="D43" s="14">
        <f t="shared" si="2"/>
        <v>1.5283842794759825E-2</v>
      </c>
      <c r="E43" s="4">
        <f t="shared" si="3"/>
        <v>7.0325178659260357E-2</v>
      </c>
    </row>
    <row r="44" spans="1:5">
      <c r="A44" s="17" t="s">
        <v>2</v>
      </c>
      <c r="B44" s="15" t="s">
        <v>50</v>
      </c>
      <c r="C44" s="21">
        <v>14</v>
      </c>
      <c r="D44" s="14">
        <f t="shared" si="2"/>
        <v>3.0567685589519649E-2</v>
      </c>
      <c r="E44" s="4">
        <f t="shared" si="3"/>
        <v>0.14065035731852071</v>
      </c>
    </row>
    <row r="45" spans="1:5">
      <c r="A45" s="17" t="s">
        <v>2</v>
      </c>
      <c r="B45" s="15" t="s">
        <v>51</v>
      </c>
      <c r="C45" s="16">
        <v>67</v>
      </c>
      <c r="D45" s="14">
        <f t="shared" si="2"/>
        <v>0.14628820960698691</v>
      </c>
      <c r="E45" s="4">
        <f t="shared" si="3"/>
        <v>0.67311242431006346</v>
      </c>
    </row>
    <row r="46" spans="1:5">
      <c r="A46" s="17" t="s">
        <v>2</v>
      </c>
      <c r="B46" s="15" t="s">
        <v>52</v>
      </c>
      <c r="C46" s="16">
        <v>86</v>
      </c>
      <c r="D46" s="14">
        <f t="shared" si="2"/>
        <v>0.18777292576419213</v>
      </c>
      <c r="E46" s="4">
        <f t="shared" si="3"/>
        <v>0.86399505209948435</v>
      </c>
    </row>
    <row r="47" spans="1:5">
      <c r="A47" s="17" t="s">
        <v>2</v>
      </c>
      <c r="B47" s="15" t="s">
        <v>53</v>
      </c>
      <c r="C47" s="16">
        <v>47</v>
      </c>
      <c r="D47" s="14">
        <f t="shared" si="2"/>
        <v>0.10262008733624454</v>
      </c>
      <c r="E47" s="4">
        <f t="shared" si="3"/>
        <v>0.47218334242646237</v>
      </c>
    </row>
    <row r="48" spans="1:5" s="22" customFormat="1">
      <c r="A48" s="22" t="s">
        <v>3</v>
      </c>
      <c r="B48" s="23" t="s">
        <v>54</v>
      </c>
      <c r="C48" s="24">
        <v>6</v>
      </c>
      <c r="D48" s="22">
        <f>C48/$C$115</f>
        <v>3.1088082901554404E-2</v>
      </c>
      <c r="E48" s="22">
        <f t="shared" ref="E48:E62" si="4">D48*$B$115</f>
        <v>7.2864562764528837E-2</v>
      </c>
    </row>
    <row r="49" spans="1:5" s="22" customFormat="1">
      <c r="A49" s="22" t="s">
        <v>3</v>
      </c>
      <c r="B49" s="23" t="s">
        <v>55</v>
      </c>
      <c r="C49" s="24">
        <v>12</v>
      </c>
      <c r="D49" s="22">
        <f t="shared" ref="D49:D61" si="5">C49/$C$115</f>
        <v>6.2176165803108807E-2</v>
      </c>
      <c r="E49" s="22">
        <f t="shared" si="4"/>
        <v>0.14572912552905767</v>
      </c>
    </row>
    <row r="50" spans="1:5" s="22" customFormat="1">
      <c r="A50" s="22" t="s">
        <v>3</v>
      </c>
      <c r="B50" s="23" t="s">
        <v>56</v>
      </c>
      <c r="C50" s="24">
        <v>2</v>
      </c>
      <c r="D50" s="22">
        <f t="shared" si="5"/>
        <v>1.0362694300518135E-2</v>
      </c>
      <c r="E50" s="22">
        <f t="shared" si="4"/>
        <v>2.4288187588176281E-2</v>
      </c>
    </row>
    <row r="51" spans="1:5" s="22" customFormat="1">
      <c r="A51" s="22" t="s">
        <v>3</v>
      </c>
      <c r="B51" s="23" t="s">
        <v>57</v>
      </c>
      <c r="C51" s="24">
        <v>6</v>
      </c>
      <c r="D51" s="22">
        <f t="shared" si="5"/>
        <v>3.1088082901554404E-2</v>
      </c>
      <c r="E51" s="22">
        <f t="shared" si="4"/>
        <v>7.2864562764528837E-2</v>
      </c>
    </row>
    <row r="52" spans="1:5" s="22" customFormat="1">
      <c r="A52" s="22" t="s">
        <v>3</v>
      </c>
      <c r="B52" s="23" t="s">
        <v>58</v>
      </c>
      <c r="C52" s="24">
        <v>11</v>
      </c>
      <c r="D52" s="22">
        <f t="shared" si="5"/>
        <v>5.6994818652849742E-2</v>
      </c>
      <c r="E52" s="22">
        <f t="shared" si="4"/>
        <v>0.13358503173496955</v>
      </c>
    </row>
    <row r="53" spans="1:5" s="22" customFormat="1">
      <c r="A53" s="22" t="s">
        <v>3</v>
      </c>
      <c r="B53" s="23" t="s">
        <v>59</v>
      </c>
      <c r="C53" s="23">
        <v>5</v>
      </c>
      <c r="D53" s="22">
        <f t="shared" si="5"/>
        <v>2.5906735751295335E-2</v>
      </c>
      <c r="E53" s="22">
        <f t="shared" si="4"/>
        <v>6.0720468970440693E-2</v>
      </c>
    </row>
    <row r="54" spans="1:5" s="22" customFormat="1">
      <c r="A54" s="22" t="s">
        <v>3</v>
      </c>
      <c r="B54" s="23" t="s">
        <v>60</v>
      </c>
      <c r="C54" s="23">
        <v>3</v>
      </c>
      <c r="D54" s="22">
        <f t="shared" si="5"/>
        <v>1.5544041450777202E-2</v>
      </c>
      <c r="E54" s="22">
        <f t="shared" si="4"/>
        <v>3.6432281382264418E-2</v>
      </c>
    </row>
    <row r="55" spans="1:5" s="22" customFormat="1">
      <c r="A55" s="22" t="s">
        <v>3</v>
      </c>
      <c r="B55" s="23" t="s">
        <v>61</v>
      </c>
      <c r="C55" s="23">
        <v>1</v>
      </c>
      <c r="D55" s="22">
        <f t="shared" si="5"/>
        <v>5.1813471502590676E-3</v>
      </c>
      <c r="E55" s="22">
        <f t="shared" si="4"/>
        <v>1.2144093794088141E-2</v>
      </c>
    </row>
    <row r="56" spans="1:5" s="22" customFormat="1">
      <c r="A56" s="22" t="s">
        <v>3</v>
      </c>
      <c r="B56" s="23" t="s">
        <v>62</v>
      </c>
      <c r="C56" s="23">
        <v>0</v>
      </c>
      <c r="D56" s="22">
        <f t="shared" si="5"/>
        <v>0</v>
      </c>
      <c r="E56" s="22">
        <f t="shared" si="4"/>
        <v>0</v>
      </c>
    </row>
    <row r="57" spans="1:5" s="22" customFormat="1">
      <c r="A57" s="22" t="s">
        <v>3</v>
      </c>
      <c r="B57" s="23" t="s">
        <v>63</v>
      </c>
      <c r="C57" s="23">
        <v>1</v>
      </c>
      <c r="D57" s="22">
        <f t="shared" si="5"/>
        <v>5.1813471502590676E-3</v>
      </c>
      <c r="E57" s="22">
        <f t="shared" si="4"/>
        <v>1.2144093794088141E-2</v>
      </c>
    </row>
    <row r="58" spans="1:5" s="22" customFormat="1">
      <c r="A58" s="22" t="s">
        <v>3</v>
      </c>
      <c r="B58" s="23" t="s">
        <v>64</v>
      </c>
      <c r="C58" s="23">
        <v>3</v>
      </c>
      <c r="D58" s="22">
        <f t="shared" si="5"/>
        <v>1.5544041450777202E-2</v>
      </c>
      <c r="E58" s="22">
        <f t="shared" si="4"/>
        <v>3.6432281382264418E-2</v>
      </c>
    </row>
    <row r="59" spans="1:5" s="22" customFormat="1">
      <c r="A59" s="22" t="s">
        <v>3</v>
      </c>
      <c r="B59" s="23" t="s">
        <v>65</v>
      </c>
      <c r="C59" s="23">
        <v>1</v>
      </c>
      <c r="D59" s="22">
        <f t="shared" si="5"/>
        <v>5.1813471502590676E-3</v>
      </c>
      <c r="E59" s="22">
        <f t="shared" si="4"/>
        <v>1.2144093794088141E-2</v>
      </c>
    </row>
    <row r="60" spans="1:5" s="22" customFormat="1">
      <c r="A60" s="22" t="s">
        <v>3</v>
      </c>
      <c r="B60" s="23" t="s">
        <v>66</v>
      </c>
      <c r="C60" s="24">
        <v>3</v>
      </c>
      <c r="D60" s="22">
        <f t="shared" si="5"/>
        <v>1.5544041450777202E-2</v>
      </c>
      <c r="E60" s="22">
        <f t="shared" si="4"/>
        <v>3.6432281382264418E-2</v>
      </c>
    </row>
    <row r="61" spans="1:5" s="22" customFormat="1">
      <c r="A61" s="22" t="s">
        <v>3</v>
      </c>
      <c r="B61" s="23" t="s">
        <v>67</v>
      </c>
      <c r="C61" s="24">
        <v>3</v>
      </c>
      <c r="D61" s="22">
        <f t="shared" si="5"/>
        <v>1.5544041450777202E-2</v>
      </c>
      <c r="E61" s="22">
        <f t="shared" si="4"/>
        <v>3.6432281382264418E-2</v>
      </c>
    </row>
    <row r="62" spans="1:5" s="22" customFormat="1">
      <c r="A62" s="22" t="s">
        <v>3</v>
      </c>
      <c r="B62" s="23" t="s">
        <v>68</v>
      </c>
      <c r="C62" s="24">
        <v>4</v>
      </c>
      <c r="D62" s="22">
        <f>C62/$C$115</f>
        <v>2.072538860103627E-2</v>
      </c>
      <c r="E62" s="22">
        <f t="shared" si="4"/>
        <v>4.8576375176352563E-2</v>
      </c>
    </row>
    <row r="63" spans="1:5" s="25" customFormat="1">
      <c r="A63" s="25" t="s">
        <v>4</v>
      </c>
      <c r="B63" s="26" t="s">
        <v>69</v>
      </c>
      <c r="C63" s="26">
        <v>165</v>
      </c>
      <c r="D63" s="25">
        <f>C63/$C$117</f>
        <v>0.11506276150627615</v>
      </c>
      <c r="E63" s="25">
        <f>D63*$B$117</f>
        <v>2.2423758232696738</v>
      </c>
    </row>
    <row r="64" spans="1:5" s="25" customFormat="1">
      <c r="A64" s="25" t="s">
        <v>4</v>
      </c>
      <c r="B64" s="26" t="s">
        <v>70</v>
      </c>
      <c r="C64" s="27">
        <v>14</v>
      </c>
      <c r="D64" s="25">
        <f t="shared" ref="D64:D68" si="6">C64/$C$117</f>
        <v>9.7629009762900971E-3</v>
      </c>
      <c r="E64" s="25">
        <f t="shared" ref="E64:E68" si="7">D64*$B$117</f>
        <v>0.19026219106530565</v>
      </c>
    </row>
    <row r="65" spans="1:5" s="25" customFormat="1">
      <c r="A65" s="25" t="s">
        <v>4</v>
      </c>
      <c r="B65" s="26" t="s">
        <v>71</v>
      </c>
      <c r="C65" s="27">
        <v>14</v>
      </c>
      <c r="D65" s="25">
        <f t="shared" si="6"/>
        <v>9.7629009762900971E-3</v>
      </c>
      <c r="E65" s="25">
        <f t="shared" si="7"/>
        <v>0.19026219106530565</v>
      </c>
    </row>
    <row r="66" spans="1:5" s="25" customFormat="1">
      <c r="A66" s="25" t="s">
        <v>4</v>
      </c>
      <c r="B66" s="26" t="s">
        <v>72</v>
      </c>
      <c r="C66" s="27">
        <v>1233</v>
      </c>
      <c r="D66" s="25">
        <f t="shared" si="6"/>
        <v>0.85983263598326365</v>
      </c>
      <c r="E66" s="25">
        <f t="shared" si="7"/>
        <v>16.756662970251565</v>
      </c>
    </row>
    <row r="67" spans="1:5" s="25" customFormat="1">
      <c r="A67" s="25" t="s">
        <v>4</v>
      </c>
      <c r="B67" s="26" t="s">
        <v>73</v>
      </c>
      <c r="C67" s="27">
        <v>0</v>
      </c>
      <c r="D67" s="25">
        <f t="shared" si="6"/>
        <v>0</v>
      </c>
      <c r="E67" s="25">
        <f t="shared" si="7"/>
        <v>0</v>
      </c>
    </row>
    <row r="68" spans="1:5" s="25" customFormat="1">
      <c r="A68" s="25" t="s">
        <v>4</v>
      </c>
      <c r="B68" s="26" t="s">
        <v>74</v>
      </c>
      <c r="C68" s="27">
        <v>8</v>
      </c>
      <c r="D68" s="25">
        <f t="shared" si="6"/>
        <v>5.5788005578800556E-3</v>
      </c>
      <c r="E68" s="25">
        <f t="shared" si="7"/>
        <v>0.10872125203731751</v>
      </c>
    </row>
    <row r="69" spans="1:5" s="22" customFormat="1">
      <c r="A69" s="22" t="s">
        <v>3</v>
      </c>
      <c r="B69" s="23" t="s">
        <v>75</v>
      </c>
      <c r="C69" s="24">
        <v>4</v>
      </c>
      <c r="D69" s="22">
        <f>C69/$C$115</f>
        <v>2.072538860103627E-2</v>
      </c>
      <c r="E69" s="22">
        <f t="shared" ref="E69:E80" si="8">D69*$B$115</f>
        <v>4.8576375176352563E-2</v>
      </c>
    </row>
    <row r="70" spans="1:5" s="22" customFormat="1">
      <c r="A70" s="22" t="s">
        <v>3</v>
      </c>
      <c r="B70" s="23" t="s">
        <v>76</v>
      </c>
      <c r="C70" s="24">
        <v>19</v>
      </c>
      <c r="D70" s="22">
        <f t="shared" ref="D70:D80" si="9">C70/$C$115</f>
        <v>9.8445595854922283E-2</v>
      </c>
      <c r="E70" s="22">
        <f t="shared" si="8"/>
        <v>0.23073778208767468</v>
      </c>
    </row>
    <row r="71" spans="1:5" s="22" customFormat="1">
      <c r="A71" s="22" t="s">
        <v>3</v>
      </c>
      <c r="B71" s="23" t="s">
        <v>77</v>
      </c>
      <c r="C71" s="24">
        <v>1</v>
      </c>
      <c r="D71" s="22">
        <f t="shared" si="9"/>
        <v>5.1813471502590676E-3</v>
      </c>
      <c r="E71" s="22">
        <f t="shared" si="8"/>
        <v>1.2144093794088141E-2</v>
      </c>
    </row>
    <row r="72" spans="1:5" s="22" customFormat="1">
      <c r="A72" s="22" t="s">
        <v>3</v>
      </c>
      <c r="B72" s="23" t="s">
        <v>78</v>
      </c>
      <c r="C72" s="24">
        <v>1</v>
      </c>
      <c r="D72" s="22">
        <f t="shared" si="9"/>
        <v>5.1813471502590676E-3</v>
      </c>
      <c r="E72" s="22">
        <f t="shared" si="8"/>
        <v>1.2144093794088141E-2</v>
      </c>
    </row>
    <row r="73" spans="1:5" s="22" customFormat="1">
      <c r="A73" s="22" t="s">
        <v>3</v>
      </c>
      <c r="B73" s="23" t="s">
        <v>79</v>
      </c>
      <c r="C73" s="24">
        <v>1</v>
      </c>
      <c r="D73" s="22">
        <f t="shared" si="9"/>
        <v>5.1813471502590676E-3</v>
      </c>
      <c r="E73" s="22">
        <f t="shared" si="8"/>
        <v>1.2144093794088141E-2</v>
      </c>
    </row>
    <row r="74" spans="1:5" s="22" customFormat="1">
      <c r="A74" s="22" t="s">
        <v>3</v>
      </c>
      <c r="B74" s="23" t="s">
        <v>80</v>
      </c>
      <c r="C74" s="24">
        <v>0</v>
      </c>
      <c r="D74" s="22">
        <f t="shared" si="9"/>
        <v>0</v>
      </c>
      <c r="E74" s="22">
        <f t="shared" si="8"/>
        <v>0</v>
      </c>
    </row>
    <row r="75" spans="1:5" s="22" customFormat="1">
      <c r="A75" s="22" t="s">
        <v>3</v>
      </c>
      <c r="B75" s="23" t="s">
        <v>81</v>
      </c>
      <c r="C75" s="24">
        <v>1</v>
      </c>
      <c r="D75" s="22">
        <f t="shared" si="9"/>
        <v>5.1813471502590676E-3</v>
      </c>
      <c r="E75" s="22">
        <f t="shared" si="8"/>
        <v>1.2144093794088141E-2</v>
      </c>
    </row>
    <row r="76" spans="1:5" s="22" customFormat="1">
      <c r="A76" s="22" t="s">
        <v>3</v>
      </c>
      <c r="B76" s="23" t="s">
        <v>82</v>
      </c>
      <c r="C76" s="24">
        <v>0</v>
      </c>
      <c r="D76" s="22">
        <f t="shared" si="9"/>
        <v>0</v>
      </c>
      <c r="E76" s="22">
        <f t="shared" si="8"/>
        <v>0</v>
      </c>
    </row>
    <row r="77" spans="1:5" s="22" customFormat="1">
      <c r="A77" s="22" t="s">
        <v>3</v>
      </c>
      <c r="B77" s="23" t="s">
        <v>83</v>
      </c>
      <c r="C77" s="24">
        <v>0</v>
      </c>
      <c r="D77" s="22">
        <f t="shared" si="9"/>
        <v>0</v>
      </c>
      <c r="E77" s="22">
        <f t="shared" si="8"/>
        <v>0</v>
      </c>
    </row>
    <row r="78" spans="1:5" s="22" customFormat="1">
      <c r="A78" s="22" t="s">
        <v>3</v>
      </c>
      <c r="B78" s="23" t="s">
        <v>84</v>
      </c>
      <c r="C78" s="24">
        <v>0</v>
      </c>
      <c r="D78" s="22">
        <f t="shared" si="9"/>
        <v>0</v>
      </c>
      <c r="E78" s="22">
        <f t="shared" si="8"/>
        <v>0</v>
      </c>
    </row>
    <row r="79" spans="1:5" s="22" customFormat="1">
      <c r="A79" s="22" t="s">
        <v>3</v>
      </c>
      <c r="B79" s="23" t="s">
        <v>85</v>
      </c>
      <c r="C79" s="24">
        <v>0</v>
      </c>
      <c r="D79" s="22">
        <f t="shared" si="9"/>
        <v>0</v>
      </c>
      <c r="E79" s="22">
        <f t="shared" si="8"/>
        <v>0</v>
      </c>
    </row>
    <row r="80" spans="1:5" s="22" customFormat="1">
      <c r="A80" s="22" t="s">
        <v>3</v>
      </c>
      <c r="B80" s="23" t="s">
        <v>86</v>
      </c>
      <c r="C80" s="24">
        <v>3</v>
      </c>
      <c r="D80" s="22">
        <f t="shared" si="9"/>
        <v>1.5544041450777202E-2</v>
      </c>
      <c r="E80" s="22">
        <f t="shared" si="8"/>
        <v>3.6432281382264418E-2</v>
      </c>
    </row>
    <row r="81" spans="1:5" s="28" customFormat="1">
      <c r="A81" s="28" t="s">
        <v>8</v>
      </c>
      <c r="B81" s="29" t="s">
        <v>87</v>
      </c>
      <c r="C81" s="30">
        <v>0</v>
      </c>
      <c r="D81" s="28">
        <f>C81/C116</f>
        <v>0</v>
      </c>
      <c r="E81" s="28">
        <f>D81*B116</f>
        <v>0</v>
      </c>
    </row>
    <row r="82" spans="1:5" s="22" customFormat="1">
      <c r="A82" s="22" t="s">
        <v>3</v>
      </c>
      <c r="B82" s="23" t="s">
        <v>88</v>
      </c>
      <c r="C82" s="24">
        <v>0</v>
      </c>
      <c r="D82" s="22">
        <f>C82/$C$115</f>
        <v>0</v>
      </c>
      <c r="E82" s="22">
        <f>D82*$B$115</f>
        <v>0</v>
      </c>
    </row>
    <row r="83" spans="1:5" s="22" customFormat="1">
      <c r="A83" s="22" t="s">
        <v>3</v>
      </c>
      <c r="B83" s="23" t="s">
        <v>89</v>
      </c>
      <c r="C83" s="24">
        <v>4</v>
      </c>
      <c r="D83" s="22">
        <f>C83/$C$115</f>
        <v>2.072538860103627E-2</v>
      </c>
      <c r="E83" s="22">
        <f>D83*$B$115</f>
        <v>4.8576375176352563E-2</v>
      </c>
    </row>
    <row r="84" spans="1:5" s="28" customFormat="1">
      <c r="A84" s="28" t="s">
        <v>117</v>
      </c>
      <c r="B84" s="29" t="s">
        <v>90</v>
      </c>
      <c r="C84" s="30">
        <v>17</v>
      </c>
      <c r="D84" s="28">
        <f>C84/C116</f>
        <v>1</v>
      </c>
      <c r="E84" s="28">
        <f>D84*B116</f>
        <v>3.8503259898316959</v>
      </c>
    </row>
    <row r="85" spans="1:5" s="22" customFormat="1">
      <c r="A85" s="22" t="s">
        <v>3</v>
      </c>
      <c r="B85" s="23" t="s">
        <v>91</v>
      </c>
      <c r="C85" s="24">
        <v>5</v>
      </c>
      <c r="D85" s="22">
        <f>C85/$C$115</f>
        <v>2.5906735751295335E-2</v>
      </c>
      <c r="E85" s="22">
        <f t="shared" ref="E85:E109" si="10">D85*$B$115</f>
        <v>6.0720468970440693E-2</v>
      </c>
    </row>
    <row r="86" spans="1:5" s="22" customFormat="1">
      <c r="A86" s="22" t="s">
        <v>3</v>
      </c>
      <c r="B86" s="23" t="s">
        <v>92</v>
      </c>
      <c r="C86" s="24">
        <v>0</v>
      </c>
      <c r="D86" s="22">
        <f t="shared" ref="D86:D109" si="11">C86/$C$115</f>
        <v>0</v>
      </c>
      <c r="E86" s="22">
        <f t="shared" si="10"/>
        <v>0</v>
      </c>
    </row>
    <row r="87" spans="1:5" s="22" customFormat="1">
      <c r="A87" s="22" t="s">
        <v>3</v>
      </c>
      <c r="B87" s="23" t="s">
        <v>93</v>
      </c>
      <c r="C87" s="24">
        <v>1</v>
      </c>
      <c r="D87" s="22">
        <f t="shared" si="11"/>
        <v>5.1813471502590676E-3</v>
      </c>
      <c r="E87" s="22">
        <f t="shared" si="10"/>
        <v>1.2144093794088141E-2</v>
      </c>
    </row>
    <row r="88" spans="1:5" s="22" customFormat="1">
      <c r="A88" s="22" t="s">
        <v>3</v>
      </c>
      <c r="B88" s="23" t="s">
        <v>94</v>
      </c>
      <c r="C88" s="24">
        <v>0</v>
      </c>
      <c r="D88" s="22">
        <f t="shared" si="11"/>
        <v>0</v>
      </c>
      <c r="E88" s="22">
        <f t="shared" si="10"/>
        <v>0</v>
      </c>
    </row>
    <row r="89" spans="1:5" s="22" customFormat="1">
      <c r="A89" s="22" t="s">
        <v>3</v>
      </c>
      <c r="B89" s="23" t="s">
        <v>95</v>
      </c>
      <c r="C89" s="23">
        <v>3</v>
      </c>
      <c r="D89" s="22">
        <f t="shared" si="11"/>
        <v>1.5544041450777202E-2</v>
      </c>
      <c r="E89" s="22">
        <f t="shared" si="10"/>
        <v>3.6432281382264418E-2</v>
      </c>
    </row>
    <row r="90" spans="1:5" s="22" customFormat="1">
      <c r="A90" s="22" t="s">
        <v>3</v>
      </c>
      <c r="B90" s="23" t="s">
        <v>96</v>
      </c>
      <c r="C90" s="24">
        <v>4</v>
      </c>
      <c r="D90" s="22">
        <f t="shared" si="11"/>
        <v>2.072538860103627E-2</v>
      </c>
      <c r="E90" s="22">
        <f t="shared" si="10"/>
        <v>4.8576375176352563E-2</v>
      </c>
    </row>
    <row r="91" spans="1:5" s="22" customFormat="1">
      <c r="A91" s="22" t="s">
        <v>3</v>
      </c>
      <c r="B91" s="23" t="s">
        <v>97</v>
      </c>
      <c r="C91" s="23">
        <v>0</v>
      </c>
      <c r="D91" s="22">
        <f t="shared" si="11"/>
        <v>0</v>
      </c>
      <c r="E91" s="22">
        <f t="shared" si="10"/>
        <v>0</v>
      </c>
    </row>
    <row r="92" spans="1:5" s="22" customFormat="1">
      <c r="A92" s="22" t="s">
        <v>3</v>
      </c>
      <c r="B92" s="23" t="s">
        <v>98</v>
      </c>
      <c r="C92" s="24">
        <v>7</v>
      </c>
      <c r="D92" s="22">
        <f t="shared" si="11"/>
        <v>3.6269430051813469E-2</v>
      </c>
      <c r="E92" s="22">
        <f t="shared" si="10"/>
        <v>8.5008656558616974E-2</v>
      </c>
    </row>
    <row r="93" spans="1:5" s="22" customFormat="1">
      <c r="A93" s="22" t="s">
        <v>3</v>
      </c>
      <c r="B93" s="23" t="s">
        <v>99</v>
      </c>
      <c r="C93" s="24">
        <v>0</v>
      </c>
      <c r="D93" s="22">
        <f t="shared" si="11"/>
        <v>0</v>
      </c>
      <c r="E93" s="22">
        <f t="shared" si="10"/>
        <v>0</v>
      </c>
    </row>
    <row r="94" spans="1:5" s="22" customFormat="1">
      <c r="A94" s="22" t="s">
        <v>3</v>
      </c>
      <c r="B94" s="23" t="s">
        <v>100</v>
      </c>
      <c r="C94" s="24">
        <v>3</v>
      </c>
      <c r="D94" s="22">
        <f t="shared" si="11"/>
        <v>1.5544041450777202E-2</v>
      </c>
      <c r="E94" s="22">
        <f t="shared" si="10"/>
        <v>3.6432281382264418E-2</v>
      </c>
    </row>
    <row r="95" spans="1:5" s="22" customFormat="1">
      <c r="A95" s="22" t="s">
        <v>3</v>
      </c>
      <c r="B95" s="23" t="s">
        <v>101</v>
      </c>
      <c r="C95" s="24">
        <v>6</v>
      </c>
      <c r="D95" s="22">
        <f t="shared" si="11"/>
        <v>3.1088082901554404E-2</v>
      </c>
      <c r="E95" s="22">
        <f t="shared" si="10"/>
        <v>7.2864562764528837E-2</v>
      </c>
    </row>
    <row r="96" spans="1:5" s="22" customFormat="1">
      <c r="A96" s="22" t="s">
        <v>3</v>
      </c>
      <c r="B96" s="23" t="s">
        <v>102</v>
      </c>
      <c r="C96" s="24">
        <v>5</v>
      </c>
      <c r="D96" s="22">
        <f t="shared" si="11"/>
        <v>2.5906735751295335E-2</v>
      </c>
      <c r="E96" s="22">
        <f t="shared" si="10"/>
        <v>6.0720468970440693E-2</v>
      </c>
    </row>
    <row r="97" spans="1:5" s="22" customFormat="1">
      <c r="A97" s="22" t="s">
        <v>3</v>
      </c>
      <c r="B97" s="23" t="s">
        <v>103</v>
      </c>
      <c r="C97" s="24">
        <v>0</v>
      </c>
      <c r="D97" s="22">
        <f t="shared" si="11"/>
        <v>0</v>
      </c>
      <c r="E97" s="22">
        <f t="shared" si="10"/>
        <v>0</v>
      </c>
    </row>
    <row r="98" spans="1:5" s="22" customFormat="1">
      <c r="A98" s="22" t="s">
        <v>3</v>
      </c>
      <c r="B98" s="23" t="s">
        <v>104</v>
      </c>
      <c r="C98" s="24">
        <v>2</v>
      </c>
      <c r="D98" s="22">
        <f t="shared" si="11"/>
        <v>1.0362694300518135E-2</v>
      </c>
      <c r="E98" s="22">
        <f t="shared" si="10"/>
        <v>2.4288187588176281E-2</v>
      </c>
    </row>
    <row r="99" spans="1:5" s="22" customFormat="1">
      <c r="A99" s="22" t="s">
        <v>3</v>
      </c>
      <c r="B99" s="23" t="s">
        <v>105</v>
      </c>
      <c r="C99" s="24">
        <v>2</v>
      </c>
      <c r="D99" s="22">
        <f t="shared" si="11"/>
        <v>1.0362694300518135E-2</v>
      </c>
      <c r="E99" s="22">
        <f t="shared" si="10"/>
        <v>2.4288187588176281E-2</v>
      </c>
    </row>
    <row r="100" spans="1:5" s="22" customFormat="1">
      <c r="A100" s="22" t="s">
        <v>3</v>
      </c>
      <c r="B100" s="23" t="s">
        <v>106</v>
      </c>
      <c r="C100" s="24">
        <v>2</v>
      </c>
      <c r="D100" s="22">
        <f t="shared" si="11"/>
        <v>1.0362694300518135E-2</v>
      </c>
      <c r="E100" s="22">
        <f t="shared" si="10"/>
        <v>2.4288187588176281E-2</v>
      </c>
    </row>
    <row r="101" spans="1:5" s="22" customFormat="1">
      <c r="A101" s="22" t="s">
        <v>3</v>
      </c>
      <c r="B101" s="23" t="s">
        <v>107</v>
      </c>
      <c r="C101" s="24">
        <v>7</v>
      </c>
      <c r="D101" s="22">
        <f t="shared" si="11"/>
        <v>3.6269430051813469E-2</v>
      </c>
      <c r="E101" s="22">
        <f t="shared" si="10"/>
        <v>8.5008656558616974E-2</v>
      </c>
    </row>
    <row r="102" spans="1:5" s="22" customFormat="1">
      <c r="A102" s="22" t="s">
        <v>3</v>
      </c>
      <c r="B102" s="23" t="s">
        <v>108</v>
      </c>
      <c r="C102" s="24">
        <v>11</v>
      </c>
      <c r="D102" s="22">
        <f t="shared" si="11"/>
        <v>5.6994818652849742E-2</v>
      </c>
      <c r="E102" s="22">
        <f t="shared" si="10"/>
        <v>0.13358503173496955</v>
      </c>
    </row>
    <row r="103" spans="1:5" s="22" customFormat="1">
      <c r="A103" s="22" t="s">
        <v>3</v>
      </c>
      <c r="B103" s="23" t="s">
        <v>109</v>
      </c>
      <c r="C103" s="24">
        <v>10</v>
      </c>
      <c r="D103" s="22">
        <f t="shared" si="11"/>
        <v>5.181347150259067E-2</v>
      </c>
      <c r="E103" s="22">
        <f t="shared" si="10"/>
        <v>0.12144093794088139</v>
      </c>
    </row>
    <row r="104" spans="1:5" s="22" customFormat="1">
      <c r="A104" s="22" t="s">
        <v>3</v>
      </c>
      <c r="B104" s="23" t="s">
        <v>110</v>
      </c>
      <c r="C104" s="24">
        <v>0</v>
      </c>
      <c r="D104" s="22">
        <f t="shared" si="11"/>
        <v>0</v>
      </c>
      <c r="E104" s="22">
        <f t="shared" si="10"/>
        <v>0</v>
      </c>
    </row>
    <row r="105" spans="1:5" s="22" customFormat="1">
      <c r="A105" s="22" t="s">
        <v>3</v>
      </c>
      <c r="B105" s="23" t="s">
        <v>111</v>
      </c>
      <c r="C105" s="24">
        <v>15</v>
      </c>
      <c r="D105" s="22">
        <f t="shared" si="11"/>
        <v>7.7720207253886009E-2</v>
      </c>
      <c r="E105" s="22">
        <f t="shared" si="10"/>
        <v>0.1821614069113221</v>
      </c>
    </row>
    <row r="106" spans="1:5" s="22" customFormat="1">
      <c r="A106" s="22" t="s">
        <v>3</v>
      </c>
      <c r="B106" s="23" t="s">
        <v>112</v>
      </c>
      <c r="C106" s="24">
        <v>0</v>
      </c>
      <c r="D106" s="22">
        <f t="shared" si="11"/>
        <v>0</v>
      </c>
      <c r="E106" s="22">
        <f t="shared" si="10"/>
        <v>0</v>
      </c>
    </row>
    <row r="107" spans="1:5" s="22" customFormat="1">
      <c r="A107" s="22" t="s">
        <v>3</v>
      </c>
      <c r="B107" s="23" t="s">
        <v>113</v>
      </c>
      <c r="C107" s="24">
        <v>12</v>
      </c>
      <c r="D107" s="22">
        <f t="shared" si="11"/>
        <v>6.2176165803108807E-2</v>
      </c>
      <c r="E107" s="22">
        <f t="shared" si="10"/>
        <v>0.14572912552905767</v>
      </c>
    </row>
    <row r="108" spans="1:5" s="22" customFormat="1">
      <c r="A108" s="22" t="s">
        <v>3</v>
      </c>
      <c r="B108" s="23" t="s">
        <v>114</v>
      </c>
      <c r="C108" s="24">
        <v>2</v>
      </c>
      <c r="D108" s="22">
        <f t="shared" si="11"/>
        <v>1.0362694300518135E-2</v>
      </c>
      <c r="E108" s="22">
        <f t="shared" si="10"/>
        <v>2.4288187588176281E-2</v>
      </c>
    </row>
    <row r="109" spans="1:5" s="22" customFormat="1">
      <c r="A109" s="22" t="s">
        <v>3</v>
      </c>
      <c r="B109" s="23" t="s">
        <v>115</v>
      </c>
      <c r="C109" s="24">
        <v>1</v>
      </c>
      <c r="D109" s="22">
        <f t="shared" si="11"/>
        <v>5.1813471502590676E-3</v>
      </c>
      <c r="E109" s="22">
        <f t="shared" si="10"/>
        <v>1.2144093794088141E-2</v>
      </c>
    </row>
    <row r="110" spans="1:5">
      <c r="C110" s="4">
        <f>SUM(C4:C109)</f>
        <v>2221</v>
      </c>
      <c r="D110" s="4">
        <f>SUM(D4:D109)</f>
        <v>5.0000000000000027</v>
      </c>
      <c r="E110" s="4">
        <f>SUM(E4:E109)</f>
        <v>32.570275626358431</v>
      </c>
    </row>
    <row r="112" spans="1:5">
      <c r="A112" s="6" t="s">
        <v>120</v>
      </c>
      <c r="B112" s="96" t="s">
        <v>121</v>
      </c>
      <c r="C112" s="6" t="s">
        <v>159</v>
      </c>
    </row>
    <row r="113" spans="1:6">
      <c r="A113" s="4" t="s">
        <v>1</v>
      </c>
      <c r="B113" s="31">
        <v>2.2865791314440962</v>
      </c>
      <c r="C113" s="4">
        <f>SUM(C4:C10)</f>
        <v>119</v>
      </c>
    </row>
    <row r="114" spans="1:6">
      <c r="A114" s="4" t="s">
        <v>118</v>
      </c>
      <c r="B114" s="4">
        <v>4.6012759751344632</v>
      </c>
      <c r="C114" s="4">
        <f>SUM(C11:C47)</f>
        <v>458</v>
      </c>
    </row>
    <row r="115" spans="1:6">
      <c r="A115" s="4" t="s">
        <v>3</v>
      </c>
      <c r="B115" s="31">
        <v>2.343810102259011</v>
      </c>
      <c r="C115" s="4">
        <f>SUM(C85:C109,C82:C83,C69:C80,C48:C62)</f>
        <v>193</v>
      </c>
    </row>
    <row r="116" spans="1:6">
      <c r="A116" s="4" t="s">
        <v>8</v>
      </c>
      <c r="B116" s="31">
        <v>3.8503259898316959</v>
      </c>
      <c r="C116" s="4">
        <f>SUM(C84,C81)</f>
        <v>17</v>
      </c>
    </row>
    <row r="117" spans="1:6">
      <c r="A117" s="4" t="s">
        <v>4</v>
      </c>
      <c r="B117" s="31">
        <v>19.488284427689166</v>
      </c>
      <c r="C117" s="4">
        <f>SUM(C63:C68)</f>
        <v>1434</v>
      </c>
    </row>
    <row r="118" spans="1:6">
      <c r="A118" s="6" t="s">
        <v>7</v>
      </c>
      <c r="B118" s="4">
        <f>SUM(B113:B117)</f>
        <v>32.570275626358431</v>
      </c>
      <c r="C118" s="4">
        <f>SUM(C113:C117)</f>
        <v>2221</v>
      </c>
    </row>
    <row r="119" spans="1:6">
      <c r="A119" s="6"/>
    </row>
    <row r="120" spans="1:6">
      <c r="B120" s="32"/>
    </row>
    <row r="121" spans="1:6" ht="15">
      <c r="A121" s="116" t="s">
        <v>163</v>
      </c>
      <c r="B121" s="32"/>
    </row>
    <row r="122" spans="1:6">
      <c r="B122" s="4" t="s">
        <v>7</v>
      </c>
      <c r="C122" s="4" t="s">
        <v>130</v>
      </c>
      <c r="D122" s="4" t="s">
        <v>131</v>
      </c>
      <c r="E122" s="6" t="s">
        <v>132</v>
      </c>
      <c r="F122" s="4" t="s">
        <v>147</v>
      </c>
    </row>
    <row r="123" spans="1:6">
      <c r="A123" s="4" t="s">
        <v>1</v>
      </c>
      <c r="B123" s="31">
        <v>21.916051380095858</v>
      </c>
      <c r="C123" s="4">
        <v>2.2270538747977566</v>
      </c>
      <c r="D123" s="4">
        <v>17.402418373854005</v>
      </c>
      <c r="E123" s="4">
        <f>B123-SUM(C123:D123)</f>
        <v>2.2865791314440962</v>
      </c>
      <c r="F123" s="4">
        <f>SUM(C123:E123)</f>
        <v>21.916051380095858</v>
      </c>
    </row>
    <row r="124" spans="1:6">
      <c r="A124" s="4" t="s">
        <v>118</v>
      </c>
      <c r="B124" s="4">
        <v>20.926809983426622</v>
      </c>
      <c r="C124" s="4">
        <v>0.44784334697757616</v>
      </c>
      <c r="D124" s="4">
        <v>15.877690661314585</v>
      </c>
      <c r="E124" s="4">
        <f>B124-SUM(C124:D124)</f>
        <v>4.6012759751344632</v>
      </c>
      <c r="F124" s="4">
        <f t="shared" ref="F124:F127" si="12">SUM(C124:E124)</f>
        <v>20.926809983426622</v>
      </c>
    </row>
    <row r="125" spans="1:6">
      <c r="A125" s="4" t="s">
        <v>3</v>
      </c>
      <c r="B125" s="4">
        <v>5.935089087532786</v>
      </c>
      <c r="C125" s="4">
        <v>0.37679441166083316</v>
      </c>
      <c r="D125" s="4">
        <v>3.2144845736129417</v>
      </c>
      <c r="E125" s="4">
        <f t="shared" ref="E125:E127" si="13">B125-SUM(C125:D125)</f>
        <v>2.343810102259011</v>
      </c>
      <c r="F125" s="4">
        <f t="shared" si="12"/>
        <v>5.935089087532786</v>
      </c>
    </row>
    <row r="126" spans="1:6">
      <c r="A126" s="4" t="s">
        <v>8</v>
      </c>
      <c r="B126" s="4">
        <v>4.4908004505072805</v>
      </c>
      <c r="C126" s="4">
        <v>2.0179899999999999E-3</v>
      </c>
      <c r="D126" s="4">
        <v>0.63845647067558442</v>
      </c>
      <c r="E126" s="4">
        <f t="shared" si="13"/>
        <v>3.8503259898316959</v>
      </c>
      <c r="F126" s="4">
        <f t="shared" si="12"/>
        <v>4.4908004505072805</v>
      </c>
    </row>
    <row r="127" spans="1:6">
      <c r="A127" s="4" t="s">
        <v>4</v>
      </c>
      <c r="B127" s="4">
        <v>203.99102490510961</v>
      </c>
      <c r="C127" s="4">
        <v>110.80379473656382</v>
      </c>
      <c r="D127" s="4">
        <v>73.69894574085663</v>
      </c>
      <c r="E127" s="4">
        <f t="shared" si="13"/>
        <v>19.488284427689166</v>
      </c>
      <c r="F127" s="4">
        <f t="shared" si="12"/>
        <v>203.99102490510961</v>
      </c>
    </row>
    <row r="128" spans="1:6">
      <c r="A128" s="6" t="s">
        <v>7</v>
      </c>
      <c r="B128" s="4">
        <f>SUM(B123:B127)</f>
        <v>257.25977580667217</v>
      </c>
      <c r="C128" s="4">
        <f t="shared" ref="C128:E128" si="14">SUM(C123:C127)</f>
        <v>113.85750435999998</v>
      </c>
      <c r="D128" s="4">
        <f t="shared" si="14"/>
        <v>110.83199582031375</v>
      </c>
      <c r="E128" s="4">
        <f t="shared" si="14"/>
        <v>32.570275626358431</v>
      </c>
      <c r="F128" s="4">
        <f>SUM(C128:E128)</f>
        <v>257.25977580667217</v>
      </c>
    </row>
  </sheetData>
  <conditionalFormatting sqref="B115:B117 B120:B121">
    <cfRule type="cellIs" dxfId="14" priority="2" stopIfTrue="1" operator="notBetween">
      <formula>#REF!-#REF!</formula>
      <formula>#REF!+#REF!</formula>
    </cfRule>
  </conditionalFormatting>
  <conditionalFormatting sqref="B120:B121">
    <cfRule type="cellIs" dxfId="13" priority="1" stopIfTrue="1" operator="notBetween">
      <formula>'C:\Environment\NZ Climate Change\Aotearoa\Carl Romanos\Energy Data\2012 Energy Data File\[C_Coal.xls]Table C.4'!#REF!-'C:\Environment\NZ Climate Change\Aotearoa\Carl Romanos\Energy Data\2012 Energy Data File\[C_Coal.xls]Table C.4'!#REF!</formula>
      <formula>'C:\Environment\NZ Climate Change\Aotearoa\Carl Romanos\Energy Data\2012 Energy Data File\[C_Coal.xls]Table C.4'!#REF!+'C:\Environment\NZ Climate Change\Aotearoa\Carl Romanos\Energy Data\2012 Energy Data File\[C_Coal.xls]Table C.4'!#REF!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S140"/>
  <sheetViews>
    <sheetView topLeftCell="A91" zoomScale="85" zoomScaleNormal="85" workbookViewId="0">
      <selection activeCell="A132" sqref="A132"/>
    </sheetView>
  </sheetViews>
  <sheetFormatPr defaultRowHeight="11.25"/>
  <cols>
    <col min="1" max="1" width="41.140625" style="33" bestFit="1" customWidth="1"/>
    <col min="2" max="2" width="53.5703125" style="33" bestFit="1" customWidth="1"/>
    <col min="3" max="3" width="34.5703125" style="33" customWidth="1"/>
    <col min="4" max="4" width="23.5703125" style="33" customWidth="1"/>
    <col min="5" max="5" width="29.28515625" style="33" customWidth="1"/>
    <col min="6" max="6" width="15.28515625" style="33" customWidth="1"/>
    <col min="7" max="7" width="42.28515625" style="33" customWidth="1"/>
    <col min="8" max="8" width="40" style="33" customWidth="1"/>
    <col min="9" max="16384" width="9.140625" style="33"/>
  </cols>
  <sheetData>
    <row r="1" spans="1:71">
      <c r="A1" s="33" t="s">
        <v>119</v>
      </c>
    </row>
    <row r="2" spans="1:71">
      <c r="A2" s="33" t="s">
        <v>124</v>
      </c>
      <c r="C2" s="33" t="s">
        <v>6</v>
      </c>
      <c r="D2" s="33" t="s">
        <v>134</v>
      </c>
      <c r="E2" s="33" t="s">
        <v>148</v>
      </c>
    </row>
    <row r="3" spans="1:71">
      <c r="A3" s="34" t="s">
        <v>10</v>
      </c>
      <c r="B3" s="34" t="s">
        <v>123</v>
      </c>
      <c r="C3" s="35" t="s">
        <v>158</v>
      </c>
      <c r="D3" s="35" t="s">
        <v>158</v>
      </c>
      <c r="E3" s="6" t="s">
        <v>158</v>
      </c>
      <c r="F3" s="6" t="s">
        <v>157</v>
      </c>
      <c r="G3" s="35" t="s">
        <v>122</v>
      </c>
      <c r="H3" s="35"/>
    </row>
    <row r="4" spans="1:71" s="38" customFormat="1">
      <c r="A4" s="36" t="s">
        <v>1</v>
      </c>
      <c r="B4" s="37" t="s">
        <v>9</v>
      </c>
      <c r="C4" s="37">
        <v>0</v>
      </c>
      <c r="D4" s="37">
        <v>0</v>
      </c>
      <c r="E4" s="37">
        <f>C4+D4</f>
        <v>0</v>
      </c>
      <c r="F4" s="38">
        <f>E4/$C$114</f>
        <v>0</v>
      </c>
      <c r="G4" s="38">
        <f>F4*$B$114</f>
        <v>0</v>
      </c>
      <c r="P4" s="39"/>
      <c r="Q4" s="40"/>
      <c r="R4" s="39"/>
      <c r="S4" s="40"/>
      <c r="T4" s="39"/>
      <c r="U4" s="40"/>
      <c r="V4" s="39"/>
      <c r="W4" s="40"/>
      <c r="X4" s="39"/>
      <c r="Y4" s="40"/>
      <c r="Z4" s="39"/>
      <c r="AA4" s="40"/>
      <c r="AB4" s="39"/>
      <c r="AC4" s="40"/>
      <c r="AD4" s="39"/>
      <c r="AE4" s="40"/>
      <c r="AF4" s="39"/>
      <c r="AG4" s="40"/>
      <c r="AH4" s="39"/>
      <c r="AI4" s="40"/>
      <c r="AJ4" s="39"/>
      <c r="AK4" s="40"/>
      <c r="AL4" s="39"/>
      <c r="AM4" s="40"/>
      <c r="AN4" s="39"/>
      <c r="AO4" s="40"/>
      <c r="AP4" s="39"/>
      <c r="AQ4" s="40"/>
      <c r="AR4" s="39"/>
      <c r="AS4" s="40"/>
      <c r="AT4" s="39"/>
      <c r="AU4" s="40"/>
      <c r="AV4" s="39"/>
      <c r="AW4" s="40"/>
      <c r="AX4" s="39"/>
      <c r="AY4" s="40"/>
      <c r="AZ4" s="39"/>
      <c r="BA4" s="40"/>
      <c r="BB4" s="39"/>
      <c r="BC4" s="40"/>
      <c r="BD4" s="39"/>
      <c r="BE4" s="40"/>
      <c r="BF4" s="39"/>
      <c r="BG4" s="40"/>
      <c r="BH4" s="39"/>
      <c r="BI4" s="40"/>
      <c r="BJ4" s="39"/>
      <c r="BK4" s="40"/>
      <c r="BL4" s="39"/>
      <c r="BM4" s="40"/>
      <c r="BN4" s="39"/>
      <c r="BO4" s="40"/>
      <c r="BP4" s="39"/>
      <c r="BQ4" s="40"/>
      <c r="BR4" s="39"/>
      <c r="BS4" s="40"/>
    </row>
    <row r="5" spans="1:71" s="38" customFormat="1">
      <c r="A5" s="36" t="s">
        <v>1</v>
      </c>
      <c r="B5" s="37" t="s">
        <v>11</v>
      </c>
      <c r="C5" s="41">
        <v>0</v>
      </c>
      <c r="D5" s="41">
        <v>0</v>
      </c>
      <c r="E5" s="37">
        <f t="shared" ref="E5:E68" si="0">C5+D5</f>
        <v>0</v>
      </c>
      <c r="F5" s="38">
        <f t="shared" ref="F5:F10" si="1">E5/$C$114</f>
        <v>0</v>
      </c>
      <c r="G5" s="38">
        <f t="shared" ref="G5:G10" si="2">F5*$B$114</f>
        <v>0</v>
      </c>
      <c r="P5" s="39"/>
      <c r="Q5" s="40"/>
      <c r="R5" s="39"/>
      <c r="S5" s="40"/>
      <c r="T5" s="39"/>
      <c r="U5" s="40"/>
      <c r="V5" s="39"/>
      <c r="W5" s="40"/>
      <c r="X5" s="39"/>
      <c r="Y5" s="40"/>
      <c r="Z5" s="39"/>
      <c r="AA5" s="40"/>
      <c r="AB5" s="39"/>
      <c r="AC5" s="40"/>
      <c r="AD5" s="39"/>
      <c r="AE5" s="40"/>
      <c r="AF5" s="39"/>
      <c r="AG5" s="40"/>
      <c r="AH5" s="39"/>
      <c r="AI5" s="40"/>
      <c r="AJ5" s="39"/>
      <c r="AK5" s="40"/>
      <c r="AL5" s="39"/>
      <c r="AM5" s="40"/>
      <c r="AN5" s="39"/>
      <c r="AO5" s="40"/>
      <c r="AP5" s="39"/>
      <c r="AQ5" s="40"/>
      <c r="AR5" s="39"/>
      <c r="AS5" s="40"/>
      <c r="AT5" s="39"/>
      <c r="AU5" s="40"/>
      <c r="AV5" s="39"/>
      <c r="AW5" s="40"/>
      <c r="AX5" s="39"/>
      <c r="AY5" s="40"/>
      <c r="AZ5" s="39"/>
      <c r="BA5" s="40"/>
      <c r="BB5" s="39"/>
      <c r="BC5" s="40"/>
      <c r="BD5" s="39"/>
      <c r="BE5" s="40"/>
      <c r="BF5" s="39"/>
      <c r="BG5" s="40"/>
      <c r="BH5" s="39"/>
      <c r="BI5" s="40"/>
      <c r="BJ5" s="39"/>
      <c r="BK5" s="40"/>
      <c r="BL5" s="39"/>
      <c r="BM5" s="40"/>
      <c r="BN5" s="39"/>
      <c r="BO5" s="40"/>
      <c r="BP5" s="39"/>
      <c r="BQ5" s="40"/>
      <c r="BR5" s="39"/>
      <c r="BS5" s="40"/>
    </row>
    <row r="6" spans="1:71" s="38" customFormat="1">
      <c r="A6" s="36" t="s">
        <v>1</v>
      </c>
      <c r="B6" s="37" t="s">
        <v>12</v>
      </c>
      <c r="C6" s="37">
        <v>0</v>
      </c>
      <c r="D6" s="37">
        <v>0</v>
      </c>
      <c r="E6" s="37">
        <f t="shared" si="0"/>
        <v>0</v>
      </c>
      <c r="F6" s="38">
        <f t="shared" si="1"/>
        <v>0</v>
      </c>
      <c r="G6" s="38">
        <f t="shared" si="2"/>
        <v>0</v>
      </c>
      <c r="P6" s="39"/>
      <c r="Q6" s="40"/>
      <c r="R6" s="39"/>
      <c r="S6" s="40"/>
      <c r="T6" s="39"/>
      <c r="U6" s="40"/>
      <c r="V6" s="39"/>
      <c r="W6" s="40"/>
      <c r="X6" s="39"/>
      <c r="Y6" s="40"/>
      <c r="Z6" s="39"/>
      <c r="AA6" s="40"/>
      <c r="AB6" s="39"/>
      <c r="AC6" s="40"/>
      <c r="AD6" s="39"/>
      <c r="AE6" s="40"/>
      <c r="AF6" s="39"/>
      <c r="AG6" s="40"/>
      <c r="AH6" s="39"/>
      <c r="AI6" s="40"/>
      <c r="AJ6" s="39"/>
      <c r="AK6" s="40"/>
      <c r="AL6" s="39"/>
      <c r="AM6" s="40"/>
      <c r="AN6" s="39"/>
      <c r="AO6" s="40"/>
      <c r="AP6" s="39"/>
      <c r="AQ6" s="40"/>
      <c r="AR6" s="39"/>
      <c r="AS6" s="40"/>
      <c r="AT6" s="39"/>
      <c r="AU6" s="40"/>
      <c r="AV6" s="39"/>
      <c r="AW6" s="40"/>
      <c r="AX6" s="39"/>
      <c r="AY6" s="40"/>
      <c r="AZ6" s="39"/>
      <c r="BA6" s="40"/>
      <c r="BB6" s="39"/>
      <c r="BC6" s="40"/>
      <c r="BD6" s="39"/>
      <c r="BE6" s="40"/>
      <c r="BF6" s="39"/>
      <c r="BG6" s="40"/>
      <c r="BH6" s="39"/>
      <c r="BI6" s="40"/>
      <c r="BJ6" s="39"/>
      <c r="BK6" s="40"/>
      <c r="BL6" s="39"/>
      <c r="BM6" s="40"/>
      <c r="BN6" s="39"/>
      <c r="BO6" s="40"/>
      <c r="BP6" s="39"/>
      <c r="BQ6" s="40"/>
      <c r="BR6" s="39"/>
      <c r="BS6" s="40"/>
    </row>
    <row r="7" spans="1:71" s="38" customFormat="1">
      <c r="A7" s="36" t="s">
        <v>1</v>
      </c>
      <c r="B7" s="37" t="s">
        <v>13</v>
      </c>
      <c r="C7" s="41">
        <v>0</v>
      </c>
      <c r="D7" s="41">
        <v>0</v>
      </c>
      <c r="E7" s="37">
        <f t="shared" si="0"/>
        <v>0</v>
      </c>
      <c r="F7" s="38">
        <f t="shared" si="1"/>
        <v>0</v>
      </c>
      <c r="G7" s="38">
        <f t="shared" si="2"/>
        <v>0</v>
      </c>
      <c r="P7" s="39"/>
      <c r="Q7" s="40"/>
      <c r="R7" s="39"/>
      <c r="S7" s="40"/>
      <c r="T7" s="39"/>
      <c r="U7" s="40"/>
      <c r="V7" s="39"/>
      <c r="W7" s="40"/>
      <c r="X7" s="39"/>
      <c r="Y7" s="40"/>
      <c r="Z7" s="39"/>
      <c r="AA7" s="40"/>
      <c r="AB7" s="39"/>
      <c r="AC7" s="40"/>
      <c r="AD7" s="39"/>
      <c r="AE7" s="40"/>
      <c r="AF7" s="39"/>
      <c r="AG7" s="40"/>
      <c r="AH7" s="39"/>
      <c r="AI7" s="40"/>
      <c r="AJ7" s="39"/>
      <c r="AK7" s="40"/>
      <c r="AL7" s="39"/>
      <c r="AM7" s="40"/>
      <c r="AN7" s="39"/>
      <c r="AO7" s="40"/>
      <c r="AP7" s="39"/>
      <c r="AQ7" s="40"/>
      <c r="AR7" s="39"/>
      <c r="AS7" s="40"/>
      <c r="AT7" s="39"/>
      <c r="AU7" s="40"/>
      <c r="AV7" s="39"/>
      <c r="AW7" s="40"/>
      <c r="AX7" s="39"/>
      <c r="AY7" s="40"/>
      <c r="AZ7" s="39"/>
      <c r="BA7" s="40"/>
      <c r="BB7" s="39"/>
      <c r="BC7" s="40"/>
      <c r="BD7" s="39"/>
      <c r="BE7" s="40"/>
      <c r="BF7" s="39"/>
      <c r="BG7" s="40"/>
      <c r="BH7" s="39"/>
      <c r="BI7" s="40"/>
      <c r="BJ7" s="39"/>
      <c r="BK7" s="40"/>
      <c r="BL7" s="39"/>
      <c r="BM7" s="40"/>
      <c r="BN7" s="39"/>
      <c r="BO7" s="40"/>
      <c r="BP7" s="39"/>
      <c r="BQ7" s="40"/>
      <c r="BR7" s="39"/>
      <c r="BS7" s="40"/>
    </row>
    <row r="8" spans="1:71" s="38" customFormat="1">
      <c r="A8" s="36" t="s">
        <v>1</v>
      </c>
      <c r="B8" s="37" t="s">
        <v>14</v>
      </c>
      <c r="C8" s="41">
        <v>0</v>
      </c>
      <c r="D8" s="41">
        <v>0</v>
      </c>
      <c r="E8" s="37">
        <f t="shared" si="0"/>
        <v>0</v>
      </c>
      <c r="F8" s="38">
        <f t="shared" si="1"/>
        <v>0</v>
      </c>
      <c r="G8" s="38">
        <f t="shared" si="2"/>
        <v>0</v>
      </c>
      <c r="P8" s="39"/>
      <c r="Q8" s="40"/>
      <c r="R8" s="39"/>
      <c r="S8" s="40"/>
      <c r="T8" s="39"/>
      <c r="U8" s="40"/>
      <c r="V8" s="39"/>
      <c r="W8" s="40"/>
      <c r="X8" s="39"/>
      <c r="Y8" s="40"/>
      <c r="Z8" s="39"/>
      <c r="AA8" s="40"/>
      <c r="AB8" s="39"/>
      <c r="AC8" s="40"/>
      <c r="AD8" s="39"/>
      <c r="AE8" s="40"/>
      <c r="AF8" s="39"/>
      <c r="AG8" s="40"/>
      <c r="AH8" s="39"/>
      <c r="AI8" s="40"/>
      <c r="AJ8" s="39"/>
      <c r="AK8" s="40"/>
      <c r="AL8" s="39"/>
      <c r="AM8" s="40"/>
      <c r="AN8" s="39"/>
      <c r="AO8" s="40"/>
      <c r="AP8" s="39"/>
      <c r="AQ8" s="40"/>
      <c r="AR8" s="39"/>
      <c r="AS8" s="40"/>
      <c r="AT8" s="39"/>
      <c r="AU8" s="40"/>
      <c r="AV8" s="39"/>
      <c r="AW8" s="40"/>
      <c r="AX8" s="39"/>
      <c r="AY8" s="40"/>
      <c r="AZ8" s="39"/>
      <c r="BA8" s="40"/>
      <c r="BB8" s="39"/>
      <c r="BC8" s="40"/>
      <c r="BD8" s="39"/>
      <c r="BE8" s="40"/>
      <c r="BF8" s="39"/>
      <c r="BG8" s="40"/>
      <c r="BH8" s="39"/>
      <c r="BI8" s="40"/>
      <c r="BJ8" s="39"/>
      <c r="BK8" s="40"/>
      <c r="BL8" s="39"/>
      <c r="BM8" s="40"/>
      <c r="BN8" s="39"/>
      <c r="BO8" s="40"/>
      <c r="BP8" s="39"/>
      <c r="BQ8" s="40"/>
      <c r="BR8" s="39"/>
      <c r="BS8" s="40"/>
    </row>
    <row r="9" spans="1:71" s="38" customFormat="1">
      <c r="A9" s="36" t="s">
        <v>1</v>
      </c>
      <c r="B9" s="37" t="s">
        <v>15</v>
      </c>
      <c r="C9" s="41">
        <v>7</v>
      </c>
      <c r="D9" s="41">
        <v>0</v>
      </c>
      <c r="E9" s="37">
        <f t="shared" si="0"/>
        <v>7</v>
      </c>
      <c r="F9" s="38">
        <f t="shared" si="1"/>
        <v>1</v>
      </c>
      <c r="G9" s="38">
        <f t="shared" si="2"/>
        <v>1.8084099999999999</v>
      </c>
      <c r="P9" s="39"/>
      <c r="Q9" s="40"/>
      <c r="R9" s="39"/>
      <c r="S9" s="40"/>
      <c r="T9" s="39"/>
      <c r="U9" s="40"/>
      <c r="V9" s="39"/>
      <c r="W9" s="40"/>
      <c r="X9" s="39"/>
      <c r="Y9" s="40"/>
      <c r="Z9" s="39"/>
      <c r="AA9" s="40"/>
      <c r="AB9" s="39"/>
      <c r="AC9" s="40"/>
      <c r="AD9" s="39"/>
      <c r="AE9" s="40"/>
      <c r="AF9" s="39"/>
      <c r="AG9" s="40"/>
      <c r="AH9" s="39"/>
      <c r="AI9" s="40"/>
      <c r="AJ9" s="39"/>
      <c r="AK9" s="40"/>
      <c r="AL9" s="39"/>
      <c r="AM9" s="40"/>
      <c r="AN9" s="39"/>
      <c r="AO9" s="40"/>
      <c r="AP9" s="39"/>
      <c r="AQ9" s="40"/>
      <c r="AR9" s="39"/>
      <c r="AS9" s="40"/>
      <c r="AT9" s="39"/>
      <c r="AU9" s="40"/>
      <c r="AV9" s="39"/>
      <c r="AW9" s="40"/>
      <c r="AX9" s="39"/>
      <c r="AY9" s="40"/>
      <c r="AZ9" s="39"/>
      <c r="BA9" s="40"/>
      <c r="BB9" s="39"/>
      <c r="BC9" s="40"/>
      <c r="BD9" s="39"/>
      <c r="BE9" s="40"/>
      <c r="BF9" s="39"/>
      <c r="BG9" s="40"/>
      <c r="BH9" s="39"/>
      <c r="BI9" s="40"/>
      <c r="BJ9" s="39"/>
      <c r="BK9" s="40"/>
      <c r="BL9" s="39"/>
      <c r="BM9" s="40"/>
      <c r="BN9" s="39"/>
      <c r="BO9" s="40"/>
      <c r="BP9" s="39"/>
      <c r="BQ9" s="40"/>
      <c r="BR9" s="39"/>
      <c r="BS9" s="40"/>
    </row>
    <row r="10" spans="1:71" s="38" customFormat="1">
      <c r="A10" s="36" t="s">
        <v>1</v>
      </c>
      <c r="B10" s="37" t="s">
        <v>16</v>
      </c>
      <c r="C10" s="41">
        <v>0</v>
      </c>
      <c r="D10" s="41">
        <v>0</v>
      </c>
      <c r="E10" s="37">
        <f t="shared" si="0"/>
        <v>0</v>
      </c>
      <c r="F10" s="38">
        <f t="shared" si="1"/>
        <v>0</v>
      </c>
      <c r="G10" s="38">
        <f t="shared" si="2"/>
        <v>0</v>
      </c>
      <c r="P10" s="39"/>
      <c r="Q10" s="40"/>
      <c r="R10" s="39"/>
      <c r="S10" s="40"/>
      <c r="T10" s="39"/>
      <c r="U10" s="40"/>
      <c r="V10" s="39"/>
      <c r="W10" s="40"/>
      <c r="X10" s="39"/>
      <c r="Y10" s="40"/>
      <c r="Z10" s="39"/>
      <c r="AA10" s="40"/>
      <c r="AB10" s="39"/>
      <c r="AC10" s="40"/>
      <c r="AD10" s="39"/>
      <c r="AE10" s="40"/>
      <c r="AF10" s="39"/>
      <c r="AG10" s="40"/>
      <c r="AH10" s="39"/>
      <c r="AI10" s="40"/>
      <c r="AJ10" s="39"/>
      <c r="AK10" s="40"/>
      <c r="AL10" s="39"/>
      <c r="AM10" s="40"/>
      <c r="AN10" s="39"/>
      <c r="AO10" s="40"/>
      <c r="AP10" s="39"/>
      <c r="AQ10" s="40"/>
      <c r="AR10" s="39"/>
      <c r="AS10" s="40"/>
      <c r="AT10" s="39"/>
      <c r="AU10" s="40"/>
      <c r="AV10" s="39"/>
      <c r="AW10" s="40"/>
      <c r="AX10" s="39"/>
      <c r="AY10" s="40"/>
      <c r="AZ10" s="39"/>
      <c r="BA10" s="40"/>
      <c r="BB10" s="39"/>
      <c r="BC10" s="40"/>
      <c r="BD10" s="39"/>
      <c r="BE10" s="40"/>
      <c r="BF10" s="39"/>
      <c r="BG10" s="40"/>
      <c r="BH10" s="39"/>
      <c r="BI10" s="40"/>
      <c r="BJ10" s="39"/>
      <c r="BK10" s="40"/>
      <c r="BL10" s="39"/>
      <c r="BM10" s="40"/>
      <c r="BN10" s="39"/>
      <c r="BO10" s="40"/>
      <c r="BP10" s="39"/>
      <c r="BQ10" s="40"/>
      <c r="BR10" s="39"/>
      <c r="BS10" s="40"/>
    </row>
    <row r="11" spans="1:71">
      <c r="A11" s="40" t="s">
        <v>139</v>
      </c>
      <c r="B11" s="39" t="s">
        <v>17</v>
      </c>
      <c r="C11" s="42">
        <v>0</v>
      </c>
      <c r="D11" s="42">
        <v>0</v>
      </c>
      <c r="E11" s="42">
        <f t="shared" si="0"/>
        <v>0</v>
      </c>
      <c r="F11" s="43">
        <f>E11/$C$120</f>
        <v>0</v>
      </c>
      <c r="G11" s="43">
        <f>F11*$B$120</f>
        <v>0</v>
      </c>
      <c r="H11" s="43"/>
      <c r="I11" s="43"/>
      <c r="J11" s="43"/>
      <c r="K11" s="43"/>
      <c r="L11" s="43"/>
      <c r="M11" s="43"/>
      <c r="N11" s="43"/>
      <c r="O11" s="43"/>
      <c r="P11" s="39"/>
      <c r="Q11" s="40"/>
      <c r="R11" s="39"/>
      <c r="S11" s="40"/>
      <c r="T11" s="39"/>
      <c r="U11" s="40"/>
      <c r="V11" s="39"/>
      <c r="W11" s="40"/>
      <c r="X11" s="39"/>
      <c r="Y11" s="40"/>
      <c r="Z11" s="39"/>
      <c r="AA11" s="40"/>
      <c r="AB11" s="39"/>
      <c r="AC11" s="40"/>
      <c r="AD11" s="39"/>
      <c r="AE11" s="40"/>
      <c r="AF11" s="39"/>
      <c r="AG11" s="40"/>
      <c r="AH11" s="39"/>
      <c r="AI11" s="40"/>
      <c r="AJ11" s="39"/>
      <c r="AK11" s="40"/>
      <c r="AL11" s="39"/>
      <c r="AM11" s="40"/>
      <c r="AN11" s="39"/>
      <c r="AO11" s="40"/>
      <c r="AP11" s="39"/>
      <c r="AQ11" s="40"/>
      <c r="AR11" s="39"/>
      <c r="AS11" s="40"/>
      <c r="AT11" s="39"/>
      <c r="AU11" s="40"/>
      <c r="AV11" s="39"/>
      <c r="AW11" s="40"/>
      <c r="AX11" s="39"/>
      <c r="AY11" s="40"/>
      <c r="AZ11" s="39"/>
      <c r="BA11" s="40"/>
      <c r="BB11" s="39"/>
      <c r="BC11" s="40"/>
      <c r="BD11" s="39"/>
      <c r="BE11" s="40"/>
      <c r="BF11" s="39"/>
      <c r="BG11" s="40"/>
      <c r="BH11" s="39"/>
      <c r="BI11" s="40"/>
      <c r="BJ11" s="39"/>
      <c r="BK11" s="40"/>
      <c r="BL11" s="39"/>
      <c r="BM11" s="40"/>
      <c r="BN11" s="39"/>
      <c r="BO11" s="40"/>
      <c r="BP11" s="39"/>
      <c r="BQ11" s="40"/>
      <c r="BR11" s="39"/>
      <c r="BS11" s="40"/>
    </row>
    <row r="12" spans="1:71">
      <c r="A12" s="40" t="s">
        <v>139</v>
      </c>
      <c r="B12" s="39" t="s">
        <v>18</v>
      </c>
      <c r="C12" s="42">
        <v>83</v>
      </c>
      <c r="D12" s="42">
        <v>0</v>
      </c>
      <c r="E12" s="42">
        <f t="shared" si="0"/>
        <v>83</v>
      </c>
      <c r="F12" s="43">
        <f t="shared" ref="F12:F47" si="3">E12/$C$120</f>
        <v>0.14188034188034188</v>
      </c>
      <c r="G12" s="43">
        <f t="shared" ref="G12:G47" si="4">F12*$B$120</f>
        <v>0.56003998417777778</v>
      </c>
      <c r="H12" s="43"/>
      <c r="I12" s="43"/>
      <c r="J12" s="43"/>
      <c r="K12" s="43"/>
      <c r="L12" s="43"/>
      <c r="M12" s="43"/>
      <c r="N12" s="43"/>
      <c r="O12" s="43"/>
      <c r="P12" s="39"/>
      <c r="Q12" s="40"/>
      <c r="R12" s="39"/>
      <c r="S12" s="40"/>
      <c r="T12" s="39"/>
      <c r="U12" s="40"/>
      <c r="V12" s="39"/>
      <c r="W12" s="40"/>
      <c r="X12" s="39"/>
      <c r="Y12" s="40"/>
      <c r="Z12" s="39"/>
      <c r="AA12" s="40"/>
      <c r="AB12" s="39"/>
      <c r="AC12" s="40"/>
      <c r="AD12" s="39"/>
      <c r="AE12" s="40"/>
      <c r="AF12" s="39"/>
      <c r="AG12" s="40"/>
      <c r="AH12" s="39"/>
      <c r="AI12" s="40"/>
      <c r="AJ12" s="39"/>
      <c r="AK12" s="40"/>
      <c r="AL12" s="39"/>
      <c r="AM12" s="40"/>
      <c r="AN12" s="39"/>
      <c r="AO12" s="40"/>
      <c r="AP12" s="39"/>
      <c r="AQ12" s="40"/>
      <c r="AR12" s="39"/>
      <c r="AS12" s="40"/>
      <c r="AT12" s="39"/>
      <c r="AU12" s="40"/>
      <c r="AV12" s="39"/>
      <c r="AW12" s="40"/>
      <c r="AX12" s="39"/>
      <c r="AY12" s="40"/>
      <c r="AZ12" s="39"/>
      <c r="BA12" s="40"/>
      <c r="BB12" s="39"/>
      <c r="BC12" s="40"/>
      <c r="BD12" s="39"/>
      <c r="BE12" s="40"/>
      <c r="BF12" s="39"/>
      <c r="BG12" s="40"/>
      <c r="BH12" s="39"/>
      <c r="BI12" s="40"/>
      <c r="BJ12" s="39"/>
      <c r="BK12" s="40"/>
      <c r="BL12" s="39"/>
      <c r="BM12" s="40"/>
      <c r="BN12" s="39"/>
      <c r="BO12" s="40"/>
      <c r="BP12" s="39"/>
      <c r="BQ12" s="40"/>
      <c r="BR12" s="39"/>
      <c r="BS12" s="40"/>
    </row>
    <row r="13" spans="1:71">
      <c r="A13" s="40" t="s">
        <v>139</v>
      </c>
      <c r="B13" s="39" t="s">
        <v>19</v>
      </c>
      <c r="C13" s="42">
        <v>0</v>
      </c>
      <c r="D13" s="42">
        <v>0</v>
      </c>
      <c r="E13" s="42">
        <f t="shared" si="0"/>
        <v>0</v>
      </c>
      <c r="F13" s="43">
        <f t="shared" si="3"/>
        <v>0</v>
      </c>
      <c r="G13" s="43">
        <f t="shared" si="4"/>
        <v>0</v>
      </c>
      <c r="H13" s="43"/>
      <c r="I13" s="43"/>
      <c r="J13" s="43"/>
      <c r="K13" s="43"/>
      <c r="L13" s="43"/>
      <c r="M13" s="43"/>
      <c r="N13" s="43"/>
      <c r="O13" s="43"/>
      <c r="P13" s="39"/>
      <c r="Q13" s="40"/>
      <c r="R13" s="39"/>
      <c r="S13" s="40"/>
      <c r="T13" s="39"/>
      <c r="U13" s="40"/>
      <c r="V13" s="39"/>
      <c r="W13" s="40"/>
      <c r="X13" s="39"/>
      <c r="Y13" s="40"/>
      <c r="Z13" s="39"/>
      <c r="AA13" s="40"/>
      <c r="AB13" s="39"/>
      <c r="AC13" s="40"/>
      <c r="AD13" s="39"/>
      <c r="AE13" s="40"/>
      <c r="AF13" s="39"/>
      <c r="AG13" s="40"/>
      <c r="AH13" s="39"/>
      <c r="AI13" s="40"/>
      <c r="AJ13" s="39"/>
      <c r="AK13" s="40"/>
      <c r="AL13" s="39"/>
      <c r="AM13" s="40"/>
      <c r="AN13" s="39"/>
      <c r="AO13" s="40"/>
      <c r="AP13" s="39"/>
      <c r="AQ13" s="40"/>
      <c r="AR13" s="39"/>
      <c r="AS13" s="40"/>
      <c r="AT13" s="39"/>
      <c r="AU13" s="40"/>
      <c r="AV13" s="39"/>
      <c r="AW13" s="40"/>
      <c r="AX13" s="39"/>
      <c r="AY13" s="40"/>
      <c r="AZ13" s="39"/>
      <c r="BA13" s="40"/>
      <c r="BB13" s="39"/>
      <c r="BC13" s="40"/>
      <c r="BD13" s="39"/>
      <c r="BE13" s="40"/>
      <c r="BF13" s="39"/>
      <c r="BG13" s="40"/>
      <c r="BH13" s="39"/>
      <c r="BI13" s="40"/>
      <c r="BJ13" s="39"/>
      <c r="BK13" s="40"/>
      <c r="BL13" s="39"/>
      <c r="BM13" s="40"/>
      <c r="BN13" s="39"/>
      <c r="BO13" s="40"/>
      <c r="BP13" s="39"/>
      <c r="BQ13" s="40"/>
      <c r="BR13" s="39"/>
      <c r="BS13" s="40"/>
    </row>
    <row r="14" spans="1:71">
      <c r="A14" s="40" t="s">
        <v>139</v>
      </c>
      <c r="B14" s="39" t="s">
        <v>20</v>
      </c>
      <c r="C14" s="42">
        <v>3</v>
      </c>
      <c r="D14" s="42">
        <v>0</v>
      </c>
      <c r="E14" s="42">
        <f t="shared" si="0"/>
        <v>3</v>
      </c>
      <c r="F14" s="43">
        <f t="shared" si="3"/>
        <v>5.1282051282051282E-3</v>
      </c>
      <c r="G14" s="43">
        <f t="shared" si="4"/>
        <v>2.0242409066666668E-2</v>
      </c>
      <c r="H14" s="43"/>
      <c r="I14" s="43"/>
      <c r="J14" s="43"/>
      <c r="K14" s="43"/>
      <c r="L14" s="43"/>
      <c r="M14" s="43"/>
      <c r="N14" s="43"/>
      <c r="O14" s="43"/>
      <c r="P14" s="39"/>
      <c r="Q14" s="40"/>
      <c r="R14" s="39"/>
      <c r="S14" s="40"/>
      <c r="T14" s="39"/>
      <c r="U14" s="40"/>
      <c r="V14" s="39"/>
      <c r="W14" s="40"/>
      <c r="X14" s="39"/>
      <c r="Y14" s="40"/>
      <c r="Z14" s="39"/>
      <c r="AA14" s="40"/>
      <c r="AB14" s="39"/>
      <c r="AC14" s="40"/>
      <c r="AD14" s="39"/>
      <c r="AE14" s="40"/>
      <c r="AF14" s="39"/>
      <c r="AG14" s="40"/>
      <c r="AH14" s="39"/>
      <c r="AI14" s="40"/>
      <c r="AJ14" s="39"/>
      <c r="AK14" s="40"/>
      <c r="AL14" s="39"/>
      <c r="AM14" s="40"/>
      <c r="AN14" s="39"/>
      <c r="AO14" s="40"/>
      <c r="AP14" s="39"/>
      <c r="AQ14" s="40"/>
      <c r="AR14" s="39"/>
      <c r="AS14" s="40"/>
      <c r="AT14" s="39"/>
      <c r="AU14" s="40"/>
      <c r="AV14" s="39"/>
      <c r="AW14" s="40"/>
      <c r="AX14" s="39"/>
      <c r="AY14" s="40"/>
      <c r="AZ14" s="39"/>
      <c r="BA14" s="40"/>
      <c r="BB14" s="39"/>
      <c r="BC14" s="40"/>
      <c r="BD14" s="39"/>
      <c r="BE14" s="40"/>
      <c r="BF14" s="39"/>
      <c r="BG14" s="40"/>
      <c r="BH14" s="39"/>
      <c r="BI14" s="40"/>
      <c r="BJ14" s="39"/>
      <c r="BK14" s="40"/>
      <c r="BL14" s="39"/>
      <c r="BM14" s="40"/>
      <c r="BN14" s="39"/>
      <c r="BO14" s="40"/>
      <c r="BP14" s="39"/>
      <c r="BQ14" s="40"/>
      <c r="BR14" s="39"/>
      <c r="BS14" s="40"/>
    </row>
    <row r="15" spans="1:71">
      <c r="A15" s="44" t="s">
        <v>135</v>
      </c>
      <c r="B15" s="45" t="s">
        <v>21</v>
      </c>
      <c r="C15" s="46">
        <v>4</v>
      </c>
      <c r="D15" s="46">
        <v>0</v>
      </c>
      <c r="E15" s="46">
        <f t="shared" si="0"/>
        <v>4</v>
      </c>
      <c r="F15" s="47">
        <f>E15/$C$116</f>
        <v>6.1538461538461542E-2</v>
      </c>
      <c r="G15" s="47">
        <f>F15*$B$116</f>
        <v>0.62003931052307693</v>
      </c>
      <c r="H15" s="47"/>
      <c r="I15" s="47"/>
      <c r="J15" s="47"/>
      <c r="K15" s="47"/>
      <c r="L15" s="47"/>
      <c r="M15" s="47"/>
      <c r="N15" s="47"/>
      <c r="O15" s="47"/>
      <c r="P15" s="39"/>
      <c r="Q15" s="40"/>
      <c r="R15" s="39"/>
      <c r="S15" s="40"/>
      <c r="T15" s="39"/>
      <c r="U15" s="40"/>
      <c r="V15" s="39"/>
      <c r="W15" s="40"/>
      <c r="X15" s="39"/>
      <c r="Y15" s="40"/>
      <c r="Z15" s="39"/>
      <c r="AA15" s="40"/>
      <c r="AB15" s="39"/>
      <c r="AC15" s="40"/>
      <c r="AD15" s="39"/>
      <c r="AE15" s="40"/>
      <c r="AF15" s="39"/>
      <c r="AG15" s="40"/>
      <c r="AH15" s="39"/>
      <c r="AI15" s="40"/>
      <c r="AJ15" s="39"/>
      <c r="AK15" s="40"/>
      <c r="AL15" s="39"/>
      <c r="AM15" s="40"/>
      <c r="AN15" s="39"/>
      <c r="AO15" s="40"/>
      <c r="AP15" s="39"/>
      <c r="AQ15" s="40"/>
      <c r="AR15" s="39"/>
      <c r="AS15" s="40"/>
      <c r="AT15" s="39"/>
      <c r="AU15" s="40"/>
      <c r="AV15" s="39"/>
      <c r="AW15" s="40"/>
      <c r="AX15" s="39"/>
      <c r="AY15" s="40"/>
      <c r="AZ15" s="39"/>
      <c r="BA15" s="40"/>
      <c r="BB15" s="39"/>
      <c r="BC15" s="40"/>
      <c r="BD15" s="39"/>
      <c r="BE15" s="40"/>
      <c r="BF15" s="39"/>
      <c r="BG15" s="40"/>
      <c r="BH15" s="39"/>
      <c r="BI15" s="40"/>
      <c r="BJ15" s="39"/>
      <c r="BK15" s="40"/>
      <c r="BL15" s="39"/>
      <c r="BM15" s="40"/>
      <c r="BN15" s="39"/>
      <c r="BO15" s="40"/>
      <c r="BP15" s="39"/>
      <c r="BQ15" s="40"/>
      <c r="BR15" s="39"/>
      <c r="BS15" s="40"/>
    </row>
    <row r="16" spans="1:71">
      <c r="A16" s="44" t="s">
        <v>135</v>
      </c>
      <c r="B16" s="45" t="s">
        <v>22</v>
      </c>
      <c r="C16" s="46">
        <v>5</v>
      </c>
      <c r="D16" s="46">
        <v>0</v>
      </c>
      <c r="E16" s="46">
        <f t="shared" si="0"/>
        <v>5</v>
      </c>
      <c r="F16" s="47">
        <f t="shared" ref="F16:F19" si="5">E16/$C$116</f>
        <v>7.6923076923076927E-2</v>
      </c>
      <c r="G16" s="47">
        <f t="shared" ref="G16:G19" si="6">F16*$B$116</f>
        <v>0.77504913815384613</v>
      </c>
      <c r="H16" s="47"/>
      <c r="I16" s="47"/>
      <c r="J16" s="47"/>
      <c r="K16" s="47"/>
      <c r="L16" s="47"/>
      <c r="M16" s="47"/>
      <c r="N16" s="47"/>
      <c r="O16" s="47"/>
      <c r="P16" s="39"/>
      <c r="Q16" s="40"/>
      <c r="R16" s="39"/>
      <c r="S16" s="40"/>
      <c r="T16" s="39"/>
      <c r="U16" s="40"/>
      <c r="V16" s="39"/>
      <c r="W16" s="40"/>
      <c r="X16" s="39"/>
      <c r="Y16" s="40"/>
      <c r="Z16" s="39"/>
      <c r="AA16" s="40"/>
      <c r="AB16" s="39"/>
      <c r="AC16" s="40"/>
      <c r="AD16" s="39"/>
      <c r="AE16" s="40"/>
      <c r="AF16" s="39"/>
      <c r="AG16" s="40"/>
      <c r="AH16" s="39"/>
      <c r="AI16" s="40"/>
      <c r="AJ16" s="39"/>
      <c r="AK16" s="40"/>
      <c r="AL16" s="39"/>
      <c r="AM16" s="40"/>
      <c r="AN16" s="39"/>
      <c r="AO16" s="40"/>
      <c r="AP16" s="39"/>
      <c r="AQ16" s="40"/>
      <c r="AR16" s="39"/>
      <c r="AS16" s="40"/>
      <c r="AT16" s="39"/>
      <c r="AU16" s="40"/>
      <c r="AV16" s="39"/>
      <c r="AW16" s="40"/>
      <c r="AX16" s="39"/>
      <c r="AY16" s="40"/>
      <c r="AZ16" s="39"/>
      <c r="BA16" s="40"/>
      <c r="BB16" s="39"/>
      <c r="BC16" s="40"/>
      <c r="BD16" s="39"/>
      <c r="BE16" s="40"/>
      <c r="BF16" s="39"/>
      <c r="BG16" s="40"/>
      <c r="BH16" s="39"/>
      <c r="BI16" s="40"/>
      <c r="BJ16" s="39"/>
      <c r="BK16" s="40"/>
      <c r="BL16" s="39"/>
      <c r="BM16" s="40"/>
      <c r="BN16" s="39"/>
      <c r="BO16" s="40"/>
      <c r="BP16" s="39"/>
      <c r="BQ16" s="40"/>
      <c r="BR16" s="39"/>
      <c r="BS16" s="40"/>
    </row>
    <row r="17" spans="1:71">
      <c r="A17" s="44" t="s">
        <v>135</v>
      </c>
      <c r="B17" s="45" t="s">
        <v>23</v>
      </c>
      <c r="C17" s="46">
        <v>35</v>
      </c>
      <c r="D17" s="46">
        <v>0</v>
      </c>
      <c r="E17" s="46">
        <f t="shared" si="0"/>
        <v>35</v>
      </c>
      <c r="F17" s="47">
        <f t="shared" si="5"/>
        <v>0.53846153846153844</v>
      </c>
      <c r="G17" s="47">
        <f t="shared" si="6"/>
        <v>5.4253439670769223</v>
      </c>
      <c r="H17" s="47"/>
      <c r="I17" s="47"/>
      <c r="J17" s="47"/>
      <c r="K17" s="47"/>
      <c r="L17" s="47"/>
      <c r="M17" s="47"/>
      <c r="N17" s="47"/>
      <c r="O17" s="47"/>
      <c r="P17" s="39"/>
      <c r="Q17" s="40"/>
      <c r="R17" s="39"/>
      <c r="S17" s="40"/>
      <c r="T17" s="39"/>
      <c r="U17" s="40"/>
      <c r="V17" s="39"/>
      <c r="W17" s="40"/>
      <c r="X17" s="39"/>
      <c r="Y17" s="40"/>
      <c r="Z17" s="39"/>
      <c r="AA17" s="40"/>
      <c r="AB17" s="39"/>
      <c r="AC17" s="40"/>
      <c r="AD17" s="39"/>
      <c r="AE17" s="40"/>
      <c r="AF17" s="39"/>
      <c r="AG17" s="40"/>
      <c r="AH17" s="39"/>
      <c r="AI17" s="40"/>
      <c r="AJ17" s="39"/>
      <c r="AK17" s="40"/>
      <c r="AL17" s="39"/>
      <c r="AM17" s="40"/>
      <c r="AN17" s="39"/>
      <c r="AO17" s="40"/>
      <c r="AP17" s="39"/>
      <c r="AQ17" s="40"/>
      <c r="AR17" s="39"/>
      <c r="AS17" s="40"/>
      <c r="AT17" s="39"/>
      <c r="AU17" s="40"/>
      <c r="AV17" s="39"/>
      <c r="AW17" s="40"/>
      <c r="AX17" s="39"/>
      <c r="AY17" s="40"/>
      <c r="AZ17" s="39"/>
      <c r="BA17" s="40"/>
      <c r="BB17" s="39"/>
      <c r="BC17" s="40"/>
      <c r="BD17" s="39"/>
      <c r="BE17" s="40"/>
      <c r="BF17" s="39"/>
      <c r="BG17" s="40"/>
      <c r="BH17" s="39"/>
      <c r="BI17" s="40"/>
      <c r="BJ17" s="39"/>
      <c r="BK17" s="40"/>
      <c r="BL17" s="39"/>
      <c r="BM17" s="40"/>
      <c r="BN17" s="39"/>
      <c r="BO17" s="40"/>
      <c r="BP17" s="39"/>
      <c r="BQ17" s="40"/>
      <c r="BR17" s="39"/>
      <c r="BS17" s="40"/>
    </row>
    <row r="18" spans="1:71">
      <c r="A18" s="44" t="s">
        <v>135</v>
      </c>
      <c r="B18" s="45" t="s">
        <v>24</v>
      </c>
      <c r="C18" s="46">
        <v>16</v>
      </c>
      <c r="D18" s="46">
        <v>0</v>
      </c>
      <c r="E18" s="46">
        <f t="shared" si="0"/>
        <v>16</v>
      </c>
      <c r="F18" s="47">
        <f t="shared" si="5"/>
        <v>0.24615384615384617</v>
      </c>
      <c r="G18" s="47">
        <f t="shared" si="6"/>
        <v>2.4801572420923077</v>
      </c>
      <c r="H18" s="47"/>
      <c r="I18" s="47"/>
      <c r="J18" s="47"/>
      <c r="K18" s="47"/>
      <c r="L18" s="47"/>
      <c r="M18" s="47"/>
      <c r="N18" s="47"/>
      <c r="O18" s="47"/>
      <c r="P18" s="39"/>
      <c r="Q18" s="40"/>
      <c r="R18" s="39"/>
      <c r="S18" s="40"/>
      <c r="T18" s="39"/>
      <c r="U18" s="40"/>
      <c r="V18" s="39"/>
      <c r="W18" s="40"/>
      <c r="X18" s="39"/>
      <c r="Y18" s="40"/>
      <c r="Z18" s="39"/>
      <c r="AA18" s="40"/>
      <c r="AB18" s="39"/>
      <c r="AC18" s="40"/>
      <c r="AD18" s="39"/>
      <c r="AE18" s="40"/>
      <c r="AF18" s="39"/>
      <c r="AG18" s="40"/>
      <c r="AH18" s="39"/>
      <c r="AI18" s="40"/>
      <c r="AJ18" s="39"/>
      <c r="AK18" s="40"/>
      <c r="AL18" s="39"/>
      <c r="AM18" s="40"/>
      <c r="AN18" s="39"/>
      <c r="AO18" s="40"/>
      <c r="AP18" s="39"/>
      <c r="AQ18" s="40"/>
      <c r="AR18" s="39"/>
      <c r="AS18" s="40"/>
      <c r="AT18" s="39"/>
      <c r="AU18" s="40"/>
      <c r="AV18" s="39"/>
      <c r="AW18" s="40"/>
      <c r="AX18" s="39"/>
      <c r="AY18" s="40"/>
      <c r="AZ18" s="39"/>
      <c r="BA18" s="40"/>
      <c r="BB18" s="39"/>
      <c r="BC18" s="40"/>
      <c r="BD18" s="39"/>
      <c r="BE18" s="40"/>
      <c r="BF18" s="39"/>
      <c r="BG18" s="40"/>
      <c r="BH18" s="39"/>
      <c r="BI18" s="40"/>
      <c r="BJ18" s="39"/>
      <c r="BK18" s="40"/>
      <c r="BL18" s="39"/>
      <c r="BM18" s="40"/>
      <c r="BN18" s="39"/>
      <c r="BO18" s="40"/>
      <c r="BP18" s="39"/>
      <c r="BQ18" s="40"/>
      <c r="BR18" s="39"/>
      <c r="BS18" s="40"/>
    </row>
    <row r="19" spans="1:71">
      <c r="A19" s="44" t="s">
        <v>135</v>
      </c>
      <c r="B19" s="45" t="s">
        <v>25</v>
      </c>
      <c r="C19" s="46">
        <v>5</v>
      </c>
      <c r="D19" s="46">
        <v>0</v>
      </c>
      <c r="E19" s="46">
        <f t="shared" si="0"/>
        <v>5</v>
      </c>
      <c r="F19" s="47">
        <f t="shared" si="5"/>
        <v>7.6923076923076927E-2</v>
      </c>
      <c r="G19" s="47">
        <f t="shared" si="6"/>
        <v>0.77504913815384613</v>
      </c>
      <c r="H19" s="47"/>
      <c r="I19" s="47"/>
      <c r="J19" s="47"/>
      <c r="K19" s="47"/>
      <c r="L19" s="47"/>
      <c r="M19" s="47"/>
      <c r="N19" s="47"/>
      <c r="O19" s="47"/>
      <c r="P19" s="39"/>
      <c r="Q19" s="40"/>
      <c r="R19" s="39"/>
      <c r="S19" s="40"/>
      <c r="T19" s="39"/>
      <c r="U19" s="40"/>
      <c r="V19" s="39"/>
      <c r="W19" s="40"/>
      <c r="X19" s="39"/>
      <c r="Y19" s="40"/>
      <c r="Z19" s="39"/>
      <c r="AA19" s="40"/>
      <c r="AB19" s="39"/>
      <c r="AC19" s="40"/>
      <c r="AD19" s="39"/>
      <c r="AE19" s="40"/>
      <c r="AF19" s="39"/>
      <c r="AG19" s="40"/>
      <c r="AH19" s="39"/>
      <c r="AI19" s="40"/>
      <c r="AJ19" s="39"/>
      <c r="AK19" s="40"/>
      <c r="AL19" s="39"/>
      <c r="AM19" s="40"/>
      <c r="AN19" s="39"/>
      <c r="AO19" s="40"/>
      <c r="AP19" s="39"/>
      <c r="AQ19" s="40"/>
      <c r="AR19" s="39"/>
      <c r="AS19" s="40"/>
      <c r="AT19" s="39"/>
      <c r="AU19" s="40"/>
      <c r="AV19" s="39"/>
      <c r="AW19" s="40"/>
      <c r="AX19" s="39"/>
      <c r="AY19" s="40"/>
      <c r="AZ19" s="39"/>
      <c r="BA19" s="40"/>
      <c r="BB19" s="39"/>
      <c r="BC19" s="40"/>
      <c r="BD19" s="39"/>
      <c r="BE19" s="40"/>
      <c r="BF19" s="39"/>
      <c r="BG19" s="40"/>
      <c r="BH19" s="39"/>
      <c r="BI19" s="40"/>
      <c r="BJ19" s="39"/>
      <c r="BK19" s="40"/>
      <c r="BL19" s="39"/>
      <c r="BM19" s="40"/>
      <c r="BN19" s="39"/>
      <c r="BO19" s="40"/>
      <c r="BP19" s="39"/>
      <c r="BQ19" s="40"/>
      <c r="BR19" s="39"/>
      <c r="BS19" s="40"/>
    </row>
    <row r="20" spans="1:71">
      <c r="A20" s="48" t="s">
        <v>139</v>
      </c>
      <c r="B20" s="49" t="s">
        <v>26</v>
      </c>
      <c r="C20" s="50">
        <v>3</v>
      </c>
      <c r="D20" s="50">
        <v>0</v>
      </c>
      <c r="E20" s="50">
        <f t="shared" si="0"/>
        <v>3</v>
      </c>
      <c r="F20" s="51">
        <f t="shared" si="3"/>
        <v>5.1282051282051282E-3</v>
      </c>
      <c r="G20" s="51">
        <f t="shared" si="4"/>
        <v>2.0242409066666668E-2</v>
      </c>
      <c r="H20" s="51"/>
      <c r="I20" s="51"/>
      <c r="J20" s="51"/>
      <c r="K20" s="51"/>
      <c r="L20" s="51"/>
      <c r="M20" s="51"/>
      <c r="N20" s="51"/>
      <c r="O20" s="51"/>
      <c r="P20" s="39"/>
      <c r="Q20" s="40"/>
      <c r="R20" s="39"/>
      <c r="S20" s="40"/>
      <c r="T20" s="39"/>
      <c r="U20" s="40"/>
      <c r="V20" s="39"/>
      <c r="W20" s="40"/>
      <c r="X20" s="39"/>
      <c r="Y20" s="40"/>
      <c r="Z20" s="39"/>
      <c r="AA20" s="40"/>
      <c r="AB20" s="39"/>
      <c r="AC20" s="40"/>
      <c r="AD20" s="39"/>
      <c r="AE20" s="40"/>
      <c r="AF20" s="39"/>
      <c r="AG20" s="40"/>
      <c r="AH20" s="39"/>
      <c r="AI20" s="40"/>
      <c r="AJ20" s="39"/>
      <c r="AK20" s="40"/>
      <c r="AL20" s="39"/>
      <c r="AM20" s="40"/>
      <c r="AN20" s="39"/>
      <c r="AO20" s="40"/>
      <c r="AP20" s="39"/>
      <c r="AQ20" s="40"/>
      <c r="AR20" s="39"/>
      <c r="AS20" s="40"/>
      <c r="AT20" s="39"/>
      <c r="AU20" s="40"/>
      <c r="AV20" s="39"/>
      <c r="AW20" s="40"/>
      <c r="AX20" s="39"/>
      <c r="AY20" s="40"/>
      <c r="AZ20" s="39"/>
      <c r="BA20" s="40"/>
      <c r="BB20" s="39"/>
      <c r="BC20" s="40"/>
      <c r="BD20" s="39"/>
      <c r="BE20" s="40"/>
      <c r="BF20" s="39"/>
      <c r="BG20" s="40"/>
      <c r="BH20" s="39"/>
      <c r="BI20" s="40"/>
      <c r="BJ20" s="39"/>
      <c r="BK20" s="40"/>
      <c r="BL20" s="39"/>
      <c r="BM20" s="40"/>
      <c r="BN20" s="39"/>
      <c r="BO20" s="40"/>
      <c r="BP20" s="39"/>
      <c r="BQ20" s="40"/>
      <c r="BR20" s="39"/>
      <c r="BS20" s="40"/>
    </row>
    <row r="21" spans="1:71">
      <c r="A21" s="48" t="s">
        <v>139</v>
      </c>
      <c r="B21" s="49" t="s">
        <v>27</v>
      </c>
      <c r="C21" s="50">
        <v>1</v>
      </c>
      <c r="D21" s="50">
        <v>0</v>
      </c>
      <c r="E21" s="50">
        <f t="shared" si="0"/>
        <v>1</v>
      </c>
      <c r="F21" s="51">
        <f t="shared" si="3"/>
        <v>1.7094017094017094E-3</v>
      </c>
      <c r="G21" s="51">
        <f t="shared" si="4"/>
        <v>6.7474696888888885E-3</v>
      </c>
      <c r="H21" s="51"/>
      <c r="I21" s="51"/>
      <c r="J21" s="51"/>
      <c r="K21" s="51"/>
      <c r="L21" s="51"/>
      <c r="M21" s="51"/>
      <c r="N21" s="51"/>
      <c r="O21" s="51"/>
      <c r="P21" s="39"/>
      <c r="Q21" s="40"/>
      <c r="R21" s="39"/>
      <c r="S21" s="40"/>
      <c r="T21" s="39"/>
      <c r="U21" s="40"/>
      <c r="V21" s="39"/>
      <c r="W21" s="40"/>
      <c r="X21" s="39"/>
      <c r="Y21" s="40"/>
      <c r="Z21" s="39"/>
      <c r="AA21" s="40"/>
      <c r="AB21" s="39"/>
      <c r="AC21" s="40"/>
      <c r="AD21" s="39"/>
      <c r="AE21" s="40"/>
      <c r="AF21" s="39"/>
      <c r="AG21" s="40"/>
      <c r="AH21" s="39"/>
      <c r="AI21" s="40"/>
      <c r="AJ21" s="39"/>
      <c r="AK21" s="40"/>
      <c r="AL21" s="39"/>
      <c r="AM21" s="40"/>
      <c r="AN21" s="39"/>
      <c r="AO21" s="40"/>
      <c r="AP21" s="39"/>
      <c r="AQ21" s="40"/>
      <c r="AR21" s="39"/>
      <c r="AS21" s="40"/>
      <c r="AT21" s="39"/>
      <c r="AU21" s="40"/>
      <c r="AV21" s="39"/>
      <c r="AW21" s="40"/>
      <c r="AX21" s="39"/>
      <c r="AY21" s="40"/>
      <c r="AZ21" s="39"/>
      <c r="BA21" s="40"/>
      <c r="BB21" s="39"/>
      <c r="BC21" s="40"/>
      <c r="BD21" s="39"/>
      <c r="BE21" s="40"/>
      <c r="BF21" s="39"/>
      <c r="BG21" s="40"/>
      <c r="BH21" s="39"/>
      <c r="BI21" s="40"/>
      <c r="BJ21" s="39"/>
      <c r="BK21" s="40"/>
      <c r="BL21" s="39"/>
      <c r="BM21" s="40"/>
      <c r="BN21" s="39"/>
      <c r="BO21" s="40"/>
      <c r="BP21" s="39"/>
      <c r="BQ21" s="40"/>
      <c r="BR21" s="39"/>
      <c r="BS21" s="40"/>
    </row>
    <row r="22" spans="1:71">
      <c r="A22" s="52" t="s">
        <v>136</v>
      </c>
      <c r="B22" s="53" t="s">
        <v>28</v>
      </c>
      <c r="C22" s="54">
        <v>9</v>
      </c>
      <c r="D22" s="54">
        <v>0</v>
      </c>
      <c r="E22" s="54">
        <f t="shared" si="0"/>
        <v>9</v>
      </c>
      <c r="F22" s="55">
        <f>E22/$C$117</f>
        <v>0.25714285714285712</v>
      </c>
      <c r="G22" s="55">
        <f>F22*$B$117</f>
        <v>1.3636324838033997</v>
      </c>
      <c r="H22" s="55"/>
      <c r="I22" s="55"/>
      <c r="J22" s="55"/>
      <c r="K22" s="55"/>
      <c r="L22" s="55"/>
      <c r="M22" s="55"/>
      <c r="N22" s="55"/>
      <c r="O22" s="55"/>
      <c r="P22" s="39"/>
      <c r="Q22" s="40"/>
      <c r="R22" s="39"/>
      <c r="S22" s="40"/>
      <c r="T22" s="39"/>
      <c r="U22" s="40"/>
      <c r="V22" s="39"/>
      <c r="W22" s="40"/>
      <c r="X22" s="39"/>
      <c r="Y22" s="40"/>
      <c r="Z22" s="39"/>
      <c r="AA22" s="40"/>
      <c r="AB22" s="39"/>
      <c r="AC22" s="40"/>
      <c r="AD22" s="39"/>
      <c r="AE22" s="40"/>
      <c r="AF22" s="39"/>
      <c r="AG22" s="40"/>
      <c r="AH22" s="39"/>
      <c r="AI22" s="40"/>
      <c r="AJ22" s="39"/>
      <c r="AK22" s="40"/>
      <c r="AL22" s="39"/>
      <c r="AM22" s="40"/>
      <c r="AN22" s="39"/>
      <c r="AO22" s="40"/>
      <c r="AP22" s="39"/>
      <c r="AQ22" s="40"/>
      <c r="AR22" s="39"/>
      <c r="AS22" s="40"/>
      <c r="AT22" s="39"/>
      <c r="AU22" s="40"/>
      <c r="AV22" s="39"/>
      <c r="AW22" s="40"/>
      <c r="AX22" s="39"/>
      <c r="AY22" s="40"/>
      <c r="AZ22" s="39"/>
      <c r="BA22" s="40"/>
      <c r="BB22" s="39"/>
      <c r="BC22" s="40"/>
      <c r="BD22" s="39"/>
      <c r="BE22" s="40"/>
      <c r="BF22" s="39"/>
      <c r="BG22" s="40"/>
      <c r="BH22" s="39"/>
      <c r="BI22" s="40"/>
      <c r="BJ22" s="39"/>
      <c r="BK22" s="40"/>
      <c r="BL22" s="39"/>
      <c r="BM22" s="40"/>
      <c r="BN22" s="39"/>
      <c r="BO22" s="40"/>
      <c r="BP22" s="39"/>
      <c r="BQ22" s="40"/>
      <c r="BR22" s="39"/>
      <c r="BS22" s="40"/>
    </row>
    <row r="23" spans="1:71">
      <c r="A23" s="52" t="s">
        <v>136</v>
      </c>
      <c r="B23" s="53" t="s">
        <v>29</v>
      </c>
      <c r="C23" s="54">
        <v>25</v>
      </c>
      <c r="D23" s="54">
        <v>0</v>
      </c>
      <c r="E23" s="54">
        <f t="shared" si="0"/>
        <v>25</v>
      </c>
      <c r="F23" s="55">
        <f t="shared" ref="F23:F24" si="7">E23/$C$117</f>
        <v>0.7142857142857143</v>
      </c>
      <c r="G23" s="55">
        <f t="shared" ref="G23:G24" si="8">F23*$B$117</f>
        <v>3.7878680105649996</v>
      </c>
      <c r="H23" s="55"/>
      <c r="I23" s="55"/>
      <c r="J23" s="55"/>
      <c r="K23" s="55"/>
      <c r="L23" s="55"/>
      <c r="M23" s="55"/>
      <c r="N23" s="55"/>
      <c r="O23" s="55"/>
      <c r="P23" s="39"/>
      <c r="Q23" s="40"/>
      <c r="R23" s="39"/>
      <c r="S23" s="40"/>
      <c r="T23" s="39"/>
      <c r="U23" s="40"/>
      <c r="V23" s="39"/>
      <c r="W23" s="40"/>
      <c r="X23" s="39"/>
      <c r="Y23" s="40"/>
      <c r="Z23" s="39"/>
      <c r="AA23" s="40"/>
      <c r="AB23" s="39"/>
      <c r="AC23" s="40"/>
      <c r="AD23" s="39"/>
      <c r="AE23" s="40"/>
      <c r="AF23" s="39"/>
      <c r="AG23" s="40"/>
      <c r="AH23" s="39"/>
      <c r="AI23" s="40"/>
      <c r="AJ23" s="39"/>
      <c r="AK23" s="40"/>
      <c r="AL23" s="39"/>
      <c r="AM23" s="40"/>
      <c r="AN23" s="39"/>
      <c r="AO23" s="40"/>
      <c r="AP23" s="39"/>
      <c r="AQ23" s="40"/>
      <c r="AR23" s="39"/>
      <c r="AS23" s="40"/>
      <c r="AT23" s="39"/>
      <c r="AU23" s="40"/>
      <c r="AV23" s="39"/>
      <c r="AW23" s="40"/>
      <c r="AX23" s="39"/>
      <c r="AY23" s="40"/>
      <c r="AZ23" s="39"/>
      <c r="BA23" s="40"/>
      <c r="BB23" s="39"/>
      <c r="BC23" s="40"/>
      <c r="BD23" s="39"/>
      <c r="BE23" s="40"/>
      <c r="BF23" s="39"/>
      <c r="BG23" s="40"/>
      <c r="BH23" s="39"/>
      <c r="BI23" s="40"/>
      <c r="BJ23" s="39"/>
      <c r="BK23" s="40"/>
      <c r="BL23" s="39"/>
      <c r="BM23" s="40"/>
      <c r="BN23" s="39"/>
      <c r="BO23" s="40"/>
      <c r="BP23" s="39"/>
      <c r="BQ23" s="40"/>
      <c r="BR23" s="39"/>
      <c r="BS23" s="40"/>
    </row>
    <row r="24" spans="1:71">
      <c r="A24" s="52" t="s">
        <v>136</v>
      </c>
      <c r="B24" s="53" t="s">
        <v>30</v>
      </c>
      <c r="C24" s="54">
        <v>1</v>
      </c>
      <c r="D24" s="54">
        <v>0</v>
      </c>
      <c r="E24" s="54">
        <f t="shared" si="0"/>
        <v>1</v>
      </c>
      <c r="F24" s="55">
        <f t="shared" si="7"/>
        <v>2.8571428571428571E-2</v>
      </c>
      <c r="G24" s="55">
        <f t="shared" si="8"/>
        <v>0.15151472042259997</v>
      </c>
      <c r="H24" s="55"/>
      <c r="I24" s="55"/>
      <c r="J24" s="55"/>
      <c r="K24" s="55"/>
      <c r="L24" s="55"/>
      <c r="M24" s="55"/>
      <c r="N24" s="55"/>
      <c r="O24" s="55"/>
      <c r="P24" s="39"/>
      <c r="Q24" s="40"/>
      <c r="R24" s="39"/>
      <c r="S24" s="40"/>
      <c r="T24" s="39"/>
      <c r="U24" s="40"/>
      <c r="V24" s="39"/>
      <c r="W24" s="40"/>
      <c r="X24" s="39"/>
      <c r="Y24" s="40"/>
      <c r="Z24" s="39"/>
      <c r="AA24" s="40"/>
      <c r="AB24" s="39"/>
      <c r="AC24" s="40"/>
      <c r="AD24" s="39"/>
      <c r="AE24" s="40"/>
      <c r="AF24" s="39"/>
      <c r="AG24" s="40"/>
      <c r="AH24" s="39"/>
      <c r="AI24" s="40"/>
      <c r="AJ24" s="39"/>
      <c r="AK24" s="40"/>
      <c r="AL24" s="39"/>
      <c r="AM24" s="40"/>
      <c r="AN24" s="39"/>
      <c r="AO24" s="40"/>
      <c r="AP24" s="39"/>
      <c r="AQ24" s="40"/>
      <c r="AR24" s="39"/>
      <c r="AS24" s="40"/>
      <c r="AT24" s="39"/>
      <c r="AU24" s="40"/>
      <c r="AV24" s="39"/>
      <c r="AW24" s="40"/>
      <c r="AX24" s="39"/>
      <c r="AY24" s="40"/>
      <c r="AZ24" s="39"/>
      <c r="BA24" s="40"/>
      <c r="BB24" s="39"/>
      <c r="BC24" s="40"/>
      <c r="BD24" s="39"/>
      <c r="BE24" s="40"/>
      <c r="BF24" s="39"/>
      <c r="BG24" s="40"/>
      <c r="BH24" s="39"/>
      <c r="BI24" s="40"/>
      <c r="BJ24" s="39"/>
      <c r="BK24" s="40"/>
      <c r="BL24" s="39"/>
      <c r="BM24" s="40"/>
      <c r="BN24" s="39"/>
      <c r="BO24" s="40"/>
      <c r="BP24" s="39"/>
      <c r="BQ24" s="40"/>
      <c r="BR24" s="39"/>
      <c r="BS24" s="40"/>
    </row>
    <row r="25" spans="1:71">
      <c r="A25" s="56" t="s">
        <v>137</v>
      </c>
      <c r="B25" s="57" t="s">
        <v>31</v>
      </c>
      <c r="C25" s="58">
        <v>9</v>
      </c>
      <c r="D25" s="58">
        <v>0</v>
      </c>
      <c r="E25" s="58">
        <f t="shared" si="0"/>
        <v>9</v>
      </c>
      <c r="F25" s="59">
        <f>E25/$C$118</f>
        <v>4.712041884816754E-2</v>
      </c>
      <c r="G25" s="59">
        <f>F25*$B$118</f>
        <v>0.52108610437207525</v>
      </c>
      <c r="H25" s="59"/>
      <c r="I25" s="59"/>
      <c r="J25" s="59"/>
      <c r="K25" s="59"/>
      <c r="L25" s="59"/>
      <c r="M25" s="59"/>
      <c r="N25" s="59"/>
      <c r="O25" s="59"/>
      <c r="P25" s="39"/>
      <c r="Q25" s="40"/>
      <c r="R25" s="39"/>
      <c r="S25" s="40"/>
      <c r="T25" s="39"/>
      <c r="U25" s="40"/>
      <c r="V25" s="39"/>
      <c r="W25" s="40"/>
      <c r="X25" s="39"/>
      <c r="Y25" s="40"/>
      <c r="Z25" s="39"/>
      <c r="AA25" s="40"/>
      <c r="AB25" s="39"/>
      <c r="AC25" s="40"/>
      <c r="AD25" s="39"/>
      <c r="AE25" s="40"/>
      <c r="AF25" s="39"/>
      <c r="AG25" s="40"/>
      <c r="AH25" s="39"/>
      <c r="AI25" s="40"/>
      <c r="AJ25" s="39"/>
      <c r="AK25" s="40"/>
      <c r="AL25" s="39"/>
      <c r="AM25" s="40"/>
      <c r="AN25" s="39"/>
      <c r="AO25" s="40"/>
      <c r="AP25" s="39"/>
      <c r="AQ25" s="40"/>
      <c r="AR25" s="39"/>
      <c r="AS25" s="40"/>
      <c r="AT25" s="39"/>
      <c r="AU25" s="40"/>
      <c r="AV25" s="39"/>
      <c r="AW25" s="40"/>
      <c r="AX25" s="39"/>
      <c r="AY25" s="40"/>
      <c r="AZ25" s="39"/>
      <c r="BA25" s="40"/>
      <c r="BB25" s="39"/>
      <c r="BC25" s="40"/>
      <c r="BD25" s="39"/>
      <c r="BE25" s="40"/>
      <c r="BF25" s="39"/>
      <c r="BG25" s="40"/>
      <c r="BH25" s="39"/>
      <c r="BI25" s="40"/>
      <c r="BJ25" s="39"/>
      <c r="BK25" s="40"/>
      <c r="BL25" s="39"/>
      <c r="BM25" s="40"/>
      <c r="BN25" s="39"/>
      <c r="BO25" s="40"/>
      <c r="BP25" s="39"/>
      <c r="BQ25" s="40"/>
      <c r="BR25" s="39"/>
      <c r="BS25" s="40"/>
    </row>
    <row r="26" spans="1:71">
      <c r="A26" s="56" t="s">
        <v>137</v>
      </c>
      <c r="B26" s="57" t="s">
        <v>32</v>
      </c>
      <c r="C26" s="58">
        <v>0</v>
      </c>
      <c r="D26" s="58">
        <v>120</v>
      </c>
      <c r="E26" s="58">
        <f t="shared" si="0"/>
        <v>120</v>
      </c>
      <c r="F26" s="59">
        <f t="shared" ref="F26:F28" si="9">E26/$C$118</f>
        <v>0.62827225130890052</v>
      </c>
      <c r="G26" s="59">
        <f t="shared" ref="G26:G28" si="10">F26*$B$118</f>
        <v>6.9478147249610034</v>
      </c>
      <c r="H26" s="59"/>
      <c r="I26" s="59"/>
      <c r="J26" s="59"/>
      <c r="K26" s="59"/>
      <c r="L26" s="59"/>
      <c r="M26" s="59"/>
      <c r="N26" s="59"/>
      <c r="O26" s="59"/>
      <c r="P26" s="39"/>
      <c r="Q26" s="40"/>
      <c r="R26" s="39"/>
      <c r="S26" s="40"/>
      <c r="T26" s="39"/>
      <c r="U26" s="40"/>
      <c r="V26" s="39"/>
      <c r="W26" s="40"/>
      <c r="X26" s="39"/>
      <c r="Y26" s="40"/>
      <c r="Z26" s="39"/>
      <c r="AA26" s="40"/>
      <c r="AB26" s="39"/>
      <c r="AC26" s="40"/>
      <c r="AD26" s="39"/>
      <c r="AE26" s="40"/>
      <c r="AF26" s="39"/>
      <c r="AG26" s="40"/>
      <c r="AH26" s="39"/>
      <c r="AI26" s="40"/>
      <c r="AJ26" s="39"/>
      <c r="AK26" s="40"/>
      <c r="AL26" s="39"/>
      <c r="AM26" s="40"/>
      <c r="AN26" s="39"/>
      <c r="AO26" s="40"/>
      <c r="AP26" s="39"/>
      <c r="AQ26" s="40"/>
      <c r="AR26" s="39"/>
      <c r="AS26" s="40"/>
      <c r="AT26" s="39"/>
      <c r="AU26" s="40"/>
      <c r="AV26" s="39"/>
      <c r="AW26" s="40"/>
      <c r="AX26" s="39"/>
      <c r="AY26" s="40"/>
      <c r="AZ26" s="39"/>
      <c r="BA26" s="40"/>
      <c r="BB26" s="39"/>
      <c r="BC26" s="40"/>
      <c r="BD26" s="39"/>
      <c r="BE26" s="40"/>
      <c r="BF26" s="39"/>
      <c r="BG26" s="40"/>
      <c r="BH26" s="39"/>
      <c r="BI26" s="40"/>
      <c r="BJ26" s="39"/>
      <c r="BK26" s="40"/>
      <c r="BL26" s="39"/>
      <c r="BM26" s="40"/>
      <c r="BN26" s="39"/>
      <c r="BO26" s="40"/>
      <c r="BP26" s="39"/>
      <c r="BQ26" s="40"/>
      <c r="BR26" s="39"/>
      <c r="BS26" s="40"/>
    </row>
    <row r="27" spans="1:71">
      <c r="A27" s="56" t="s">
        <v>137</v>
      </c>
      <c r="B27" s="57" t="s">
        <v>33</v>
      </c>
      <c r="C27" s="58">
        <v>0</v>
      </c>
      <c r="D27" s="58">
        <v>60</v>
      </c>
      <c r="E27" s="58">
        <f t="shared" si="0"/>
        <v>60</v>
      </c>
      <c r="F27" s="59">
        <f t="shared" si="9"/>
        <v>0.31413612565445026</v>
      </c>
      <c r="G27" s="59">
        <f t="shared" si="10"/>
        <v>3.4739073624805017</v>
      </c>
      <c r="H27" s="59"/>
      <c r="I27" s="59"/>
      <c r="J27" s="59"/>
      <c r="K27" s="59"/>
      <c r="L27" s="59"/>
      <c r="M27" s="59"/>
      <c r="N27" s="59"/>
      <c r="O27" s="59"/>
      <c r="P27" s="39"/>
      <c r="Q27" s="40"/>
      <c r="R27" s="39"/>
      <c r="S27" s="40"/>
      <c r="T27" s="39"/>
      <c r="U27" s="40"/>
      <c r="V27" s="39"/>
      <c r="W27" s="40"/>
      <c r="X27" s="39"/>
      <c r="Y27" s="40"/>
      <c r="Z27" s="39"/>
      <c r="AA27" s="40"/>
      <c r="AB27" s="39"/>
      <c r="AC27" s="40"/>
      <c r="AD27" s="39"/>
      <c r="AE27" s="40"/>
      <c r="AF27" s="39"/>
      <c r="AG27" s="40"/>
      <c r="AH27" s="39"/>
      <c r="AI27" s="40"/>
      <c r="AJ27" s="39"/>
      <c r="AK27" s="40"/>
      <c r="AL27" s="39"/>
      <c r="AM27" s="40"/>
      <c r="AN27" s="39"/>
      <c r="AO27" s="40"/>
      <c r="AP27" s="39"/>
      <c r="AQ27" s="40"/>
      <c r="AR27" s="39"/>
      <c r="AS27" s="40"/>
      <c r="AT27" s="39"/>
      <c r="AU27" s="40"/>
      <c r="AV27" s="39"/>
      <c r="AW27" s="40"/>
      <c r="AX27" s="39"/>
      <c r="AY27" s="40"/>
      <c r="AZ27" s="39"/>
      <c r="BA27" s="40"/>
      <c r="BB27" s="39"/>
      <c r="BC27" s="40"/>
      <c r="BD27" s="39"/>
      <c r="BE27" s="40"/>
      <c r="BF27" s="39"/>
      <c r="BG27" s="40"/>
      <c r="BH27" s="39"/>
      <c r="BI27" s="40"/>
      <c r="BJ27" s="39"/>
      <c r="BK27" s="40"/>
      <c r="BL27" s="39"/>
      <c r="BM27" s="40"/>
      <c r="BN27" s="39"/>
      <c r="BO27" s="40"/>
      <c r="BP27" s="39"/>
      <c r="BQ27" s="40"/>
      <c r="BR27" s="39"/>
      <c r="BS27" s="40"/>
    </row>
    <row r="28" spans="1:71">
      <c r="A28" s="56" t="s">
        <v>137</v>
      </c>
      <c r="B28" s="57" t="s">
        <v>34</v>
      </c>
      <c r="C28" s="58">
        <v>2</v>
      </c>
      <c r="D28" s="58">
        <v>0</v>
      </c>
      <c r="E28" s="58">
        <f t="shared" si="0"/>
        <v>2</v>
      </c>
      <c r="F28" s="59">
        <f t="shared" si="9"/>
        <v>1.0471204188481676E-2</v>
      </c>
      <c r="G28" s="59">
        <f t="shared" si="10"/>
        <v>0.1157969120826834</v>
      </c>
      <c r="H28" s="59"/>
      <c r="I28" s="59"/>
      <c r="J28" s="59"/>
      <c r="K28" s="59"/>
      <c r="L28" s="59"/>
      <c r="M28" s="59"/>
      <c r="N28" s="59"/>
      <c r="O28" s="59"/>
      <c r="P28" s="39"/>
      <c r="Q28" s="40"/>
      <c r="R28" s="39"/>
      <c r="S28" s="40"/>
      <c r="T28" s="39"/>
      <c r="U28" s="40"/>
      <c r="V28" s="39"/>
      <c r="W28" s="40"/>
      <c r="X28" s="39"/>
      <c r="Y28" s="40"/>
      <c r="Z28" s="39"/>
      <c r="AA28" s="40"/>
      <c r="AB28" s="39"/>
      <c r="AC28" s="40"/>
      <c r="AD28" s="39"/>
      <c r="AE28" s="40"/>
      <c r="AF28" s="39"/>
      <c r="AG28" s="40"/>
      <c r="AH28" s="39"/>
      <c r="AI28" s="40"/>
      <c r="AJ28" s="39"/>
      <c r="AK28" s="40"/>
      <c r="AL28" s="39"/>
      <c r="AM28" s="40"/>
      <c r="AN28" s="39"/>
      <c r="AO28" s="40"/>
      <c r="AP28" s="39"/>
      <c r="AQ28" s="40"/>
      <c r="AR28" s="39"/>
      <c r="AS28" s="40"/>
      <c r="AT28" s="39"/>
      <c r="AU28" s="40"/>
      <c r="AV28" s="39"/>
      <c r="AW28" s="40"/>
      <c r="AX28" s="39"/>
      <c r="AY28" s="40"/>
      <c r="AZ28" s="39"/>
      <c r="BA28" s="40"/>
      <c r="BB28" s="39"/>
      <c r="BC28" s="40"/>
      <c r="BD28" s="39"/>
      <c r="BE28" s="40"/>
      <c r="BF28" s="39"/>
      <c r="BG28" s="40"/>
      <c r="BH28" s="39"/>
      <c r="BI28" s="40"/>
      <c r="BJ28" s="39"/>
      <c r="BK28" s="40"/>
      <c r="BL28" s="39"/>
      <c r="BM28" s="40"/>
      <c r="BN28" s="39"/>
      <c r="BO28" s="40"/>
      <c r="BP28" s="39"/>
      <c r="BQ28" s="40"/>
      <c r="BR28" s="39"/>
      <c r="BS28" s="40"/>
    </row>
    <row r="29" spans="1:71">
      <c r="A29" s="48" t="s">
        <v>139</v>
      </c>
      <c r="B29" s="60" t="s">
        <v>35</v>
      </c>
      <c r="C29" s="61">
        <v>4</v>
      </c>
      <c r="D29" s="61">
        <v>0</v>
      </c>
      <c r="E29" s="61">
        <f t="shared" si="0"/>
        <v>4</v>
      </c>
      <c r="F29" s="33">
        <f t="shared" si="3"/>
        <v>6.8376068376068376E-3</v>
      </c>
      <c r="G29" s="33">
        <f t="shared" si="4"/>
        <v>2.6989878755555554E-2</v>
      </c>
      <c r="P29" s="39"/>
      <c r="Q29" s="40"/>
      <c r="R29" s="39"/>
      <c r="S29" s="40"/>
      <c r="T29" s="39"/>
      <c r="U29" s="40"/>
      <c r="V29" s="39"/>
      <c r="W29" s="40"/>
      <c r="X29" s="39"/>
      <c r="Y29" s="40"/>
      <c r="Z29" s="39"/>
      <c r="AA29" s="40"/>
      <c r="AB29" s="39"/>
      <c r="AC29" s="40"/>
      <c r="AD29" s="39"/>
      <c r="AE29" s="40"/>
      <c r="AF29" s="39"/>
      <c r="AG29" s="40"/>
      <c r="AH29" s="39"/>
      <c r="AI29" s="40"/>
      <c r="AJ29" s="39"/>
      <c r="AK29" s="40"/>
      <c r="AL29" s="39"/>
      <c r="AM29" s="40"/>
      <c r="AN29" s="39"/>
      <c r="AO29" s="40"/>
      <c r="AP29" s="39"/>
      <c r="AQ29" s="40"/>
      <c r="AR29" s="39"/>
      <c r="AS29" s="40"/>
      <c r="AT29" s="39"/>
      <c r="AU29" s="40"/>
      <c r="AV29" s="39"/>
      <c r="AW29" s="40"/>
      <c r="AX29" s="39"/>
      <c r="AY29" s="40"/>
      <c r="AZ29" s="39"/>
      <c r="BA29" s="40"/>
      <c r="BB29" s="39"/>
      <c r="BC29" s="40"/>
      <c r="BD29" s="39"/>
      <c r="BE29" s="40"/>
      <c r="BF29" s="39"/>
      <c r="BG29" s="40"/>
      <c r="BH29" s="39"/>
      <c r="BI29" s="40"/>
      <c r="BJ29" s="39"/>
      <c r="BK29" s="40"/>
      <c r="BL29" s="39"/>
      <c r="BM29" s="40"/>
      <c r="BN29" s="39"/>
      <c r="BO29" s="40"/>
      <c r="BP29" s="39"/>
      <c r="BQ29" s="40"/>
      <c r="BR29" s="39"/>
      <c r="BS29" s="40"/>
    </row>
    <row r="30" spans="1:71">
      <c r="A30" s="40" t="s">
        <v>139</v>
      </c>
      <c r="B30" s="39" t="s">
        <v>36</v>
      </c>
      <c r="C30" s="42">
        <v>12</v>
      </c>
      <c r="D30" s="42">
        <v>0</v>
      </c>
      <c r="E30" s="42">
        <f t="shared" si="0"/>
        <v>12</v>
      </c>
      <c r="F30" s="62">
        <f t="shared" si="3"/>
        <v>2.0512820512820513E-2</v>
      </c>
      <c r="G30" s="62">
        <f t="shared" si="4"/>
        <v>8.0969636266666672E-2</v>
      </c>
      <c r="H30" s="62"/>
      <c r="I30" s="62"/>
      <c r="J30" s="62"/>
      <c r="K30" s="62"/>
      <c r="L30" s="62"/>
      <c r="M30" s="62"/>
      <c r="N30" s="62"/>
      <c r="O30" s="62"/>
      <c r="P30" s="39"/>
      <c r="Q30" s="40"/>
      <c r="R30" s="39"/>
      <c r="S30" s="40"/>
      <c r="T30" s="39"/>
      <c r="U30" s="40"/>
      <c r="V30" s="39"/>
      <c r="W30" s="40"/>
      <c r="X30" s="39"/>
      <c r="Y30" s="40"/>
      <c r="Z30" s="39"/>
      <c r="AA30" s="40"/>
      <c r="AB30" s="39"/>
      <c r="AC30" s="40"/>
      <c r="AD30" s="39"/>
      <c r="AE30" s="40"/>
      <c r="AF30" s="39"/>
      <c r="AG30" s="40"/>
      <c r="AH30" s="39"/>
      <c r="AI30" s="40"/>
      <c r="AJ30" s="39"/>
      <c r="AK30" s="40"/>
      <c r="AL30" s="39"/>
      <c r="AM30" s="40"/>
      <c r="AN30" s="39"/>
      <c r="AO30" s="40"/>
      <c r="AP30" s="39"/>
      <c r="AQ30" s="40"/>
      <c r="AR30" s="39"/>
      <c r="AS30" s="40"/>
      <c r="AT30" s="39"/>
      <c r="AU30" s="40"/>
      <c r="AV30" s="39"/>
      <c r="AW30" s="40"/>
      <c r="AX30" s="39"/>
      <c r="AY30" s="40"/>
      <c r="AZ30" s="39"/>
      <c r="BA30" s="40"/>
      <c r="BB30" s="39"/>
      <c r="BC30" s="40"/>
      <c r="BD30" s="39"/>
      <c r="BE30" s="40"/>
      <c r="BF30" s="39"/>
      <c r="BG30" s="40"/>
      <c r="BH30" s="39"/>
      <c r="BI30" s="40"/>
      <c r="BJ30" s="39"/>
      <c r="BK30" s="40"/>
      <c r="BL30" s="39"/>
      <c r="BM30" s="40"/>
      <c r="BN30" s="39"/>
      <c r="BO30" s="40"/>
      <c r="BP30" s="39"/>
      <c r="BQ30" s="40"/>
      <c r="BR30" s="39"/>
      <c r="BS30" s="40"/>
    </row>
    <row r="31" spans="1:71">
      <c r="A31" s="63" t="s">
        <v>140</v>
      </c>
      <c r="B31" s="64" t="s">
        <v>37</v>
      </c>
      <c r="C31" s="65">
        <v>35</v>
      </c>
      <c r="D31" s="65">
        <v>0</v>
      </c>
      <c r="E31" s="65">
        <f t="shared" si="0"/>
        <v>35</v>
      </c>
      <c r="F31" s="63">
        <f>E31/$C$119</f>
        <v>0.85365853658536583</v>
      </c>
      <c r="G31" s="63">
        <f>F31*$B$119</f>
        <v>2.5641230487804876</v>
      </c>
      <c r="H31" s="63"/>
      <c r="I31" s="63"/>
      <c r="J31" s="63"/>
      <c r="K31" s="63"/>
      <c r="L31" s="63"/>
      <c r="M31" s="63"/>
      <c r="N31" s="63"/>
      <c r="O31" s="63"/>
      <c r="P31" s="39"/>
      <c r="Q31" s="43"/>
      <c r="R31" s="39"/>
      <c r="S31" s="43"/>
      <c r="T31" s="39"/>
      <c r="U31" s="43"/>
      <c r="V31" s="39"/>
      <c r="W31" s="43"/>
      <c r="X31" s="39"/>
      <c r="Y31" s="43"/>
      <c r="Z31" s="39"/>
      <c r="AA31" s="43"/>
      <c r="AB31" s="39"/>
      <c r="AC31" s="43"/>
      <c r="AD31" s="39"/>
      <c r="AE31" s="43"/>
      <c r="AF31" s="39"/>
      <c r="AG31" s="43"/>
      <c r="AH31" s="39"/>
      <c r="AI31" s="43"/>
      <c r="AJ31" s="39"/>
      <c r="AK31" s="43"/>
      <c r="AL31" s="39"/>
      <c r="AM31" s="43"/>
      <c r="AN31" s="39"/>
      <c r="AO31" s="43"/>
      <c r="AP31" s="39"/>
      <c r="AQ31" s="43"/>
      <c r="AR31" s="39"/>
      <c r="AS31" s="43"/>
      <c r="AT31" s="39"/>
      <c r="AU31" s="43"/>
      <c r="AV31" s="39"/>
      <c r="AW31" s="43"/>
      <c r="AX31" s="39"/>
      <c r="AY31" s="43"/>
      <c r="AZ31" s="39"/>
      <c r="BA31" s="43"/>
      <c r="BB31" s="39"/>
      <c r="BC31" s="43"/>
      <c r="BD31" s="39"/>
      <c r="BE31" s="43"/>
      <c r="BF31" s="39"/>
      <c r="BG31" s="43"/>
      <c r="BH31" s="39"/>
      <c r="BI31" s="43"/>
      <c r="BJ31" s="39"/>
      <c r="BK31" s="43"/>
      <c r="BL31" s="39"/>
      <c r="BM31" s="43"/>
      <c r="BN31" s="39"/>
      <c r="BO31" s="43"/>
      <c r="BP31" s="39"/>
      <c r="BQ31" s="43"/>
      <c r="BR31" s="39"/>
      <c r="BS31" s="43"/>
    </row>
    <row r="32" spans="1:71">
      <c r="A32" s="66" t="s">
        <v>140</v>
      </c>
      <c r="B32" s="64" t="s">
        <v>38</v>
      </c>
      <c r="C32" s="65">
        <v>6</v>
      </c>
      <c r="D32" s="65">
        <v>0</v>
      </c>
      <c r="E32" s="65">
        <f t="shared" si="0"/>
        <v>6</v>
      </c>
      <c r="F32" s="63">
        <f>E32/$C$119</f>
        <v>0.14634146341463414</v>
      </c>
      <c r="G32" s="63">
        <f>F32*$B$119</f>
        <v>0.43956395121951214</v>
      </c>
      <c r="H32" s="63"/>
      <c r="I32" s="63"/>
      <c r="J32" s="63"/>
      <c r="K32" s="63"/>
      <c r="L32" s="63"/>
      <c r="M32" s="63"/>
      <c r="N32" s="63"/>
      <c r="O32" s="63"/>
      <c r="P32" s="39"/>
      <c r="Q32" s="40"/>
      <c r="R32" s="39"/>
      <c r="S32" s="40"/>
      <c r="T32" s="39"/>
      <c r="U32" s="40"/>
      <c r="V32" s="39"/>
      <c r="W32" s="40"/>
      <c r="X32" s="39"/>
      <c r="Y32" s="40"/>
      <c r="Z32" s="39"/>
      <c r="AA32" s="40"/>
      <c r="AB32" s="39"/>
      <c r="AC32" s="40"/>
      <c r="AD32" s="39"/>
      <c r="AE32" s="40"/>
      <c r="AF32" s="39"/>
      <c r="AG32" s="40"/>
      <c r="AH32" s="39"/>
      <c r="AI32" s="40"/>
      <c r="AJ32" s="39"/>
      <c r="AK32" s="40"/>
      <c r="AL32" s="39"/>
      <c r="AM32" s="40"/>
      <c r="AN32" s="39"/>
      <c r="AO32" s="40"/>
      <c r="AP32" s="39"/>
      <c r="AQ32" s="40"/>
      <c r="AR32" s="39"/>
      <c r="AS32" s="40"/>
      <c r="AT32" s="39"/>
      <c r="AU32" s="40"/>
      <c r="AV32" s="39"/>
      <c r="AW32" s="40"/>
      <c r="AX32" s="39"/>
      <c r="AY32" s="40"/>
      <c r="AZ32" s="39"/>
      <c r="BA32" s="40"/>
      <c r="BB32" s="39"/>
      <c r="BC32" s="40"/>
      <c r="BD32" s="39"/>
      <c r="BE32" s="40"/>
      <c r="BF32" s="39"/>
      <c r="BG32" s="40"/>
      <c r="BH32" s="39"/>
      <c r="BI32" s="40"/>
      <c r="BJ32" s="39"/>
      <c r="BK32" s="40"/>
      <c r="BL32" s="39"/>
      <c r="BM32" s="40"/>
      <c r="BN32" s="39"/>
      <c r="BO32" s="40"/>
      <c r="BP32" s="39"/>
      <c r="BQ32" s="40"/>
      <c r="BR32" s="39"/>
      <c r="BS32" s="40"/>
    </row>
    <row r="33" spans="1:71">
      <c r="A33" s="48" t="s">
        <v>139</v>
      </c>
      <c r="B33" s="60" t="s">
        <v>39</v>
      </c>
      <c r="C33" s="61">
        <v>1</v>
      </c>
      <c r="D33" s="61">
        <v>0</v>
      </c>
      <c r="E33" s="61">
        <f t="shared" si="0"/>
        <v>1</v>
      </c>
      <c r="F33" s="33">
        <f t="shared" si="3"/>
        <v>1.7094017094017094E-3</v>
      </c>
      <c r="G33" s="33">
        <f t="shared" si="4"/>
        <v>6.7474696888888885E-3</v>
      </c>
      <c r="P33" s="39"/>
      <c r="Q33" s="40"/>
      <c r="R33" s="39"/>
      <c r="S33" s="40"/>
      <c r="T33" s="39"/>
      <c r="U33" s="40"/>
      <c r="V33" s="39"/>
      <c r="W33" s="40"/>
      <c r="X33" s="39"/>
      <c r="Y33" s="40"/>
      <c r="Z33" s="39"/>
      <c r="AA33" s="40"/>
      <c r="AB33" s="39"/>
      <c r="AC33" s="40"/>
      <c r="AD33" s="39"/>
      <c r="AE33" s="40"/>
      <c r="AF33" s="39"/>
      <c r="AG33" s="40"/>
      <c r="AH33" s="39"/>
      <c r="AI33" s="40"/>
      <c r="AJ33" s="39"/>
      <c r="AK33" s="40"/>
      <c r="AL33" s="39"/>
      <c r="AM33" s="40"/>
      <c r="AN33" s="39"/>
      <c r="AO33" s="40"/>
      <c r="AP33" s="39"/>
      <c r="AQ33" s="40"/>
      <c r="AR33" s="39"/>
      <c r="AS33" s="40"/>
      <c r="AT33" s="39"/>
      <c r="AU33" s="40"/>
      <c r="AV33" s="39"/>
      <c r="AW33" s="40"/>
      <c r="AX33" s="39"/>
      <c r="AY33" s="40"/>
      <c r="AZ33" s="39"/>
      <c r="BA33" s="40"/>
      <c r="BB33" s="39"/>
      <c r="BC33" s="40"/>
      <c r="BD33" s="39"/>
      <c r="BE33" s="40"/>
      <c r="BF33" s="39"/>
      <c r="BG33" s="40"/>
      <c r="BH33" s="39"/>
      <c r="BI33" s="40"/>
      <c r="BJ33" s="39"/>
      <c r="BK33" s="40"/>
      <c r="BL33" s="39"/>
      <c r="BM33" s="40"/>
      <c r="BN33" s="39"/>
      <c r="BO33" s="40"/>
      <c r="BP33" s="39"/>
      <c r="BQ33" s="40"/>
      <c r="BR33" s="39"/>
      <c r="BS33" s="40"/>
    </row>
    <row r="34" spans="1:71">
      <c r="A34" s="48" t="s">
        <v>139</v>
      </c>
      <c r="B34" s="60" t="s">
        <v>40</v>
      </c>
      <c r="C34" s="61">
        <v>1</v>
      </c>
      <c r="D34" s="61">
        <v>0</v>
      </c>
      <c r="E34" s="61">
        <f t="shared" si="0"/>
        <v>1</v>
      </c>
      <c r="F34" s="33">
        <f t="shared" si="3"/>
        <v>1.7094017094017094E-3</v>
      </c>
      <c r="G34" s="33">
        <f t="shared" si="4"/>
        <v>6.7474696888888885E-3</v>
      </c>
      <c r="P34" s="39"/>
      <c r="Q34" s="40"/>
      <c r="R34" s="39"/>
      <c r="S34" s="40"/>
      <c r="T34" s="39"/>
      <c r="U34" s="40"/>
      <c r="V34" s="39"/>
      <c r="W34" s="40"/>
      <c r="X34" s="39"/>
      <c r="Y34" s="40"/>
      <c r="Z34" s="39"/>
      <c r="AA34" s="40"/>
      <c r="AB34" s="39"/>
      <c r="AC34" s="40"/>
      <c r="AD34" s="39"/>
      <c r="AE34" s="40"/>
      <c r="AF34" s="39"/>
      <c r="AG34" s="40"/>
      <c r="AH34" s="39"/>
      <c r="AI34" s="40"/>
      <c r="AJ34" s="39"/>
      <c r="AK34" s="40"/>
      <c r="AL34" s="39"/>
      <c r="AM34" s="40"/>
      <c r="AN34" s="39"/>
      <c r="AO34" s="40"/>
      <c r="AP34" s="39"/>
      <c r="AQ34" s="40"/>
      <c r="AR34" s="39"/>
      <c r="AS34" s="40"/>
      <c r="AT34" s="39"/>
      <c r="AU34" s="40"/>
      <c r="AV34" s="39"/>
      <c r="AW34" s="40"/>
      <c r="AX34" s="39"/>
      <c r="AY34" s="40"/>
      <c r="AZ34" s="39"/>
      <c r="BA34" s="40"/>
      <c r="BB34" s="39"/>
      <c r="BC34" s="40"/>
      <c r="BD34" s="39"/>
      <c r="BE34" s="40"/>
      <c r="BF34" s="39"/>
      <c r="BG34" s="40"/>
      <c r="BH34" s="39"/>
      <c r="BI34" s="40"/>
      <c r="BJ34" s="39"/>
      <c r="BK34" s="40"/>
      <c r="BL34" s="39"/>
      <c r="BM34" s="40"/>
      <c r="BN34" s="39"/>
      <c r="BO34" s="40"/>
      <c r="BP34" s="39"/>
      <c r="BQ34" s="40"/>
      <c r="BR34" s="39"/>
      <c r="BS34" s="40"/>
    </row>
    <row r="35" spans="1:71">
      <c r="A35" s="48" t="s">
        <v>139</v>
      </c>
      <c r="B35" s="60" t="s">
        <v>41</v>
      </c>
      <c r="C35" s="61">
        <v>1</v>
      </c>
      <c r="D35" s="61">
        <v>0</v>
      </c>
      <c r="E35" s="61">
        <f t="shared" si="0"/>
        <v>1</v>
      </c>
      <c r="F35" s="33">
        <f t="shared" si="3"/>
        <v>1.7094017094017094E-3</v>
      </c>
      <c r="G35" s="33">
        <f t="shared" si="4"/>
        <v>6.7474696888888885E-3</v>
      </c>
      <c r="P35" s="39"/>
      <c r="Q35" s="40"/>
      <c r="R35" s="39"/>
      <c r="S35" s="40"/>
      <c r="T35" s="39"/>
      <c r="U35" s="40"/>
      <c r="V35" s="39"/>
      <c r="W35" s="40"/>
      <c r="X35" s="39"/>
      <c r="Y35" s="40"/>
      <c r="Z35" s="39"/>
      <c r="AA35" s="40"/>
      <c r="AB35" s="39"/>
      <c r="AC35" s="40"/>
      <c r="AD35" s="39"/>
      <c r="AE35" s="40"/>
      <c r="AF35" s="39"/>
      <c r="AG35" s="40"/>
      <c r="AH35" s="39"/>
      <c r="AI35" s="40"/>
      <c r="AJ35" s="39"/>
      <c r="AK35" s="40"/>
      <c r="AL35" s="39"/>
      <c r="AM35" s="40"/>
      <c r="AN35" s="39"/>
      <c r="AO35" s="40"/>
      <c r="AP35" s="39"/>
      <c r="AQ35" s="40"/>
      <c r="AR35" s="39"/>
      <c r="AS35" s="40"/>
      <c r="AT35" s="39"/>
      <c r="AU35" s="40"/>
      <c r="AV35" s="39"/>
      <c r="AW35" s="40"/>
      <c r="AX35" s="39"/>
      <c r="AY35" s="40"/>
      <c r="AZ35" s="39"/>
      <c r="BA35" s="40"/>
      <c r="BB35" s="39"/>
      <c r="BC35" s="40"/>
      <c r="BD35" s="39"/>
      <c r="BE35" s="40"/>
      <c r="BF35" s="39"/>
      <c r="BG35" s="40"/>
      <c r="BH35" s="39"/>
      <c r="BI35" s="40"/>
      <c r="BJ35" s="39"/>
      <c r="BK35" s="40"/>
      <c r="BL35" s="39"/>
      <c r="BM35" s="40"/>
      <c r="BN35" s="39"/>
      <c r="BO35" s="40"/>
      <c r="BP35" s="39"/>
      <c r="BQ35" s="40"/>
      <c r="BR35" s="39"/>
      <c r="BS35" s="40"/>
    </row>
    <row r="36" spans="1:71">
      <c r="A36" s="48" t="s">
        <v>139</v>
      </c>
      <c r="B36" s="60" t="s">
        <v>42</v>
      </c>
      <c r="C36" s="61">
        <v>0</v>
      </c>
      <c r="D36" s="61">
        <v>0</v>
      </c>
      <c r="E36" s="61">
        <f t="shared" si="0"/>
        <v>0</v>
      </c>
      <c r="F36" s="33">
        <f t="shared" si="3"/>
        <v>0</v>
      </c>
      <c r="G36" s="33">
        <f t="shared" si="4"/>
        <v>0</v>
      </c>
      <c r="P36" s="39"/>
      <c r="Q36" s="40"/>
      <c r="R36" s="39"/>
      <c r="S36" s="40"/>
      <c r="T36" s="39"/>
      <c r="U36" s="40"/>
      <c r="V36" s="39"/>
      <c r="W36" s="40"/>
      <c r="X36" s="39"/>
      <c r="Y36" s="40"/>
      <c r="Z36" s="39"/>
      <c r="AA36" s="40"/>
      <c r="AB36" s="39"/>
      <c r="AC36" s="40"/>
      <c r="AD36" s="39"/>
      <c r="AE36" s="40"/>
      <c r="AF36" s="39"/>
      <c r="AG36" s="40"/>
      <c r="AH36" s="39"/>
      <c r="AI36" s="40"/>
      <c r="AJ36" s="39"/>
      <c r="AK36" s="40"/>
      <c r="AL36" s="39"/>
      <c r="AM36" s="40"/>
      <c r="AN36" s="39"/>
      <c r="AO36" s="40"/>
      <c r="AP36" s="39"/>
      <c r="AQ36" s="40"/>
      <c r="AR36" s="39"/>
      <c r="AS36" s="40"/>
      <c r="AT36" s="39"/>
      <c r="AU36" s="40"/>
      <c r="AV36" s="39"/>
      <c r="AW36" s="40"/>
      <c r="AX36" s="39"/>
      <c r="AY36" s="40"/>
      <c r="AZ36" s="39"/>
      <c r="BA36" s="40"/>
      <c r="BB36" s="39"/>
      <c r="BC36" s="40"/>
      <c r="BD36" s="39"/>
      <c r="BE36" s="40"/>
      <c r="BF36" s="39"/>
      <c r="BG36" s="40"/>
      <c r="BH36" s="39"/>
      <c r="BI36" s="40"/>
      <c r="BJ36" s="39"/>
      <c r="BK36" s="40"/>
      <c r="BL36" s="39"/>
      <c r="BM36" s="40"/>
      <c r="BN36" s="39"/>
      <c r="BO36" s="40"/>
      <c r="BP36" s="39"/>
      <c r="BQ36" s="40"/>
      <c r="BR36" s="39"/>
      <c r="BS36" s="40"/>
    </row>
    <row r="37" spans="1:71">
      <c r="A37" s="48" t="s">
        <v>139</v>
      </c>
      <c r="B37" s="60" t="s">
        <v>43</v>
      </c>
      <c r="C37" s="61">
        <v>1</v>
      </c>
      <c r="D37" s="61">
        <v>0</v>
      </c>
      <c r="E37" s="61">
        <f t="shared" si="0"/>
        <v>1</v>
      </c>
      <c r="F37" s="33">
        <f t="shared" si="3"/>
        <v>1.7094017094017094E-3</v>
      </c>
      <c r="G37" s="33">
        <f t="shared" si="4"/>
        <v>6.7474696888888885E-3</v>
      </c>
      <c r="P37" s="39"/>
      <c r="Q37" s="40"/>
      <c r="R37" s="39"/>
      <c r="S37" s="40"/>
      <c r="T37" s="39"/>
      <c r="U37" s="40"/>
      <c r="V37" s="39"/>
      <c r="W37" s="40"/>
      <c r="X37" s="39"/>
      <c r="Y37" s="40"/>
      <c r="Z37" s="39"/>
      <c r="AA37" s="40"/>
      <c r="AB37" s="39"/>
      <c r="AC37" s="40"/>
      <c r="AD37" s="39"/>
      <c r="AE37" s="40"/>
      <c r="AF37" s="39"/>
      <c r="AG37" s="40"/>
      <c r="AH37" s="39"/>
      <c r="AI37" s="40"/>
      <c r="AJ37" s="39"/>
      <c r="AK37" s="40"/>
      <c r="AL37" s="39"/>
      <c r="AM37" s="40"/>
      <c r="AN37" s="39"/>
      <c r="AO37" s="40"/>
      <c r="AP37" s="39"/>
      <c r="AQ37" s="40"/>
      <c r="AR37" s="39"/>
      <c r="AS37" s="40"/>
      <c r="AT37" s="39"/>
      <c r="AU37" s="40"/>
      <c r="AV37" s="39"/>
      <c r="AW37" s="40"/>
      <c r="AX37" s="39"/>
      <c r="AY37" s="40"/>
      <c r="AZ37" s="39"/>
      <c r="BA37" s="40"/>
      <c r="BB37" s="39"/>
      <c r="BC37" s="40"/>
      <c r="BD37" s="39"/>
      <c r="BE37" s="40"/>
      <c r="BF37" s="39"/>
      <c r="BG37" s="40"/>
      <c r="BH37" s="39"/>
      <c r="BI37" s="40"/>
      <c r="BJ37" s="39"/>
      <c r="BK37" s="40"/>
      <c r="BL37" s="39"/>
      <c r="BM37" s="40"/>
      <c r="BN37" s="39"/>
      <c r="BO37" s="40"/>
      <c r="BP37" s="39"/>
      <c r="BQ37" s="40"/>
      <c r="BR37" s="39"/>
      <c r="BS37" s="40"/>
    </row>
    <row r="38" spans="1:71" s="43" customFormat="1">
      <c r="A38" s="67" t="s">
        <v>0</v>
      </c>
      <c r="B38" s="68" t="s">
        <v>44</v>
      </c>
      <c r="C38" s="69">
        <v>0</v>
      </c>
      <c r="D38" s="69">
        <v>786</v>
      </c>
      <c r="E38" s="69">
        <f t="shared" si="0"/>
        <v>786</v>
      </c>
      <c r="F38" s="67">
        <f>E38/C113</f>
        <v>1</v>
      </c>
      <c r="G38" s="67">
        <f>F38*B113</f>
        <v>104.08615873344152</v>
      </c>
      <c r="H38" s="67"/>
      <c r="I38" s="67"/>
      <c r="J38" s="67"/>
      <c r="K38" s="67"/>
      <c r="L38" s="67"/>
      <c r="M38" s="67"/>
      <c r="N38" s="67"/>
      <c r="O38" s="67"/>
      <c r="P38" s="39"/>
      <c r="R38" s="39"/>
      <c r="T38" s="39"/>
      <c r="V38" s="39"/>
      <c r="X38" s="39"/>
      <c r="Z38" s="39"/>
      <c r="AB38" s="39"/>
      <c r="AD38" s="39"/>
      <c r="AF38" s="39"/>
      <c r="AH38" s="39"/>
      <c r="AJ38" s="39"/>
      <c r="AL38" s="39"/>
      <c r="AN38" s="39"/>
      <c r="AP38" s="39"/>
      <c r="AR38" s="39"/>
      <c r="AT38" s="39"/>
      <c r="AV38" s="39"/>
      <c r="AX38" s="39"/>
      <c r="AZ38" s="39"/>
      <c r="BB38" s="39"/>
      <c r="BD38" s="39"/>
      <c r="BF38" s="39"/>
      <c r="BH38" s="39"/>
      <c r="BJ38" s="39"/>
      <c r="BL38" s="39"/>
      <c r="BN38" s="39"/>
      <c r="BP38" s="39"/>
      <c r="BR38" s="39"/>
    </row>
    <row r="39" spans="1:71">
      <c r="A39" s="48" t="s">
        <v>139</v>
      </c>
      <c r="B39" s="60" t="s">
        <v>45</v>
      </c>
      <c r="C39" s="61">
        <v>0</v>
      </c>
      <c r="D39" s="61">
        <v>0</v>
      </c>
      <c r="E39" s="61">
        <f t="shared" si="0"/>
        <v>0</v>
      </c>
      <c r="F39" s="33">
        <f t="shared" si="3"/>
        <v>0</v>
      </c>
      <c r="G39" s="33">
        <f t="shared" si="4"/>
        <v>0</v>
      </c>
      <c r="P39" s="39"/>
      <c r="Q39" s="40"/>
      <c r="R39" s="39"/>
      <c r="S39" s="40"/>
      <c r="T39" s="39"/>
      <c r="U39" s="40"/>
      <c r="V39" s="39"/>
      <c r="W39" s="40"/>
      <c r="X39" s="39"/>
      <c r="Y39" s="40"/>
      <c r="Z39" s="39"/>
      <c r="AA39" s="40"/>
      <c r="AB39" s="39"/>
      <c r="AC39" s="40"/>
      <c r="AD39" s="39"/>
      <c r="AE39" s="40"/>
      <c r="AF39" s="39"/>
      <c r="AG39" s="40"/>
      <c r="AH39" s="39"/>
      <c r="AI39" s="40"/>
      <c r="AJ39" s="39"/>
      <c r="AK39" s="40"/>
      <c r="AL39" s="39"/>
      <c r="AM39" s="40"/>
      <c r="AN39" s="39"/>
      <c r="AO39" s="40"/>
      <c r="AP39" s="39"/>
      <c r="AQ39" s="40"/>
      <c r="AR39" s="39"/>
      <c r="AS39" s="40"/>
      <c r="AT39" s="39"/>
      <c r="AU39" s="40"/>
      <c r="AV39" s="39"/>
      <c r="AW39" s="40"/>
      <c r="AX39" s="39"/>
      <c r="AY39" s="40"/>
      <c r="AZ39" s="39"/>
      <c r="BA39" s="40"/>
      <c r="BB39" s="39"/>
      <c r="BC39" s="40"/>
      <c r="BD39" s="39"/>
      <c r="BE39" s="40"/>
      <c r="BF39" s="39"/>
      <c r="BG39" s="40"/>
      <c r="BH39" s="39"/>
      <c r="BI39" s="40"/>
      <c r="BJ39" s="39"/>
      <c r="BK39" s="40"/>
      <c r="BL39" s="39"/>
      <c r="BM39" s="40"/>
      <c r="BN39" s="39"/>
      <c r="BO39" s="40"/>
      <c r="BP39" s="39"/>
      <c r="BQ39" s="40"/>
      <c r="BR39" s="39"/>
      <c r="BS39" s="40"/>
    </row>
    <row r="40" spans="1:71">
      <c r="A40" s="48" t="s">
        <v>139</v>
      </c>
      <c r="B40" s="60" t="s">
        <v>46</v>
      </c>
      <c r="C40" s="61">
        <v>474</v>
      </c>
      <c r="D40" s="61">
        <v>0</v>
      </c>
      <c r="E40" s="61">
        <f t="shared" si="0"/>
        <v>474</v>
      </c>
      <c r="F40" s="33">
        <f t="shared" si="3"/>
        <v>0.81025641025641026</v>
      </c>
      <c r="G40" s="33">
        <f t="shared" si="4"/>
        <v>3.1983006325333334</v>
      </c>
      <c r="P40" s="39"/>
      <c r="Q40" s="40"/>
      <c r="R40" s="39"/>
      <c r="S40" s="40"/>
      <c r="T40" s="39"/>
      <c r="U40" s="40"/>
      <c r="V40" s="39"/>
      <c r="W40" s="40"/>
      <c r="X40" s="39"/>
      <c r="Y40" s="40"/>
      <c r="Z40" s="39"/>
      <c r="AA40" s="40"/>
      <c r="AB40" s="39"/>
      <c r="AC40" s="40"/>
      <c r="AD40" s="39"/>
      <c r="AE40" s="40"/>
      <c r="AF40" s="39"/>
      <c r="AG40" s="40"/>
      <c r="AH40" s="39"/>
      <c r="AI40" s="40"/>
      <c r="AJ40" s="39"/>
      <c r="AK40" s="40"/>
      <c r="AL40" s="39"/>
      <c r="AM40" s="40"/>
      <c r="AN40" s="39"/>
      <c r="AO40" s="40"/>
      <c r="AP40" s="39"/>
      <c r="AQ40" s="40"/>
      <c r="AR40" s="39"/>
      <c r="AS40" s="40"/>
      <c r="AT40" s="39"/>
      <c r="AU40" s="40"/>
      <c r="AV40" s="39"/>
      <c r="AW40" s="40"/>
      <c r="AX40" s="39"/>
      <c r="AY40" s="40"/>
      <c r="AZ40" s="39"/>
      <c r="BA40" s="40"/>
      <c r="BB40" s="39"/>
      <c r="BC40" s="40"/>
      <c r="BD40" s="39"/>
      <c r="BE40" s="40"/>
      <c r="BF40" s="39"/>
      <c r="BG40" s="40"/>
      <c r="BH40" s="39"/>
      <c r="BI40" s="40"/>
      <c r="BJ40" s="39"/>
      <c r="BK40" s="40"/>
      <c r="BL40" s="39"/>
      <c r="BM40" s="40"/>
      <c r="BN40" s="39"/>
      <c r="BO40" s="40"/>
      <c r="BP40" s="39"/>
      <c r="BQ40" s="40"/>
      <c r="BR40" s="39"/>
      <c r="BS40" s="40"/>
    </row>
    <row r="41" spans="1:71">
      <c r="A41" s="48" t="s">
        <v>139</v>
      </c>
      <c r="B41" s="60" t="s">
        <v>47</v>
      </c>
      <c r="C41" s="61">
        <v>0</v>
      </c>
      <c r="D41" s="61">
        <v>0</v>
      </c>
      <c r="E41" s="61">
        <f t="shared" si="0"/>
        <v>0</v>
      </c>
      <c r="F41" s="33">
        <f t="shared" si="3"/>
        <v>0</v>
      </c>
      <c r="G41" s="33">
        <f t="shared" si="4"/>
        <v>0</v>
      </c>
      <c r="P41" s="39"/>
      <c r="Q41" s="40"/>
      <c r="R41" s="39"/>
      <c r="S41" s="40"/>
      <c r="T41" s="39"/>
      <c r="U41" s="40"/>
      <c r="V41" s="39"/>
      <c r="W41" s="40"/>
      <c r="X41" s="39"/>
      <c r="Y41" s="40"/>
      <c r="Z41" s="39"/>
      <c r="AA41" s="40"/>
      <c r="AB41" s="39"/>
      <c r="AC41" s="40"/>
      <c r="AD41" s="39"/>
      <c r="AE41" s="40"/>
      <c r="AF41" s="39"/>
      <c r="AG41" s="40"/>
      <c r="AH41" s="39"/>
      <c r="AI41" s="40"/>
      <c r="AJ41" s="39"/>
      <c r="AK41" s="40"/>
      <c r="AL41" s="39"/>
      <c r="AM41" s="40"/>
      <c r="AN41" s="39"/>
      <c r="AO41" s="40"/>
      <c r="AP41" s="39"/>
      <c r="AQ41" s="40"/>
      <c r="AR41" s="39"/>
      <c r="AS41" s="40"/>
      <c r="AT41" s="39"/>
      <c r="AU41" s="40"/>
      <c r="AV41" s="39"/>
      <c r="AW41" s="40"/>
      <c r="AX41" s="39"/>
      <c r="AY41" s="40"/>
      <c r="AZ41" s="39"/>
      <c r="BA41" s="40"/>
      <c r="BB41" s="39"/>
      <c r="BC41" s="40"/>
      <c r="BD41" s="39"/>
      <c r="BE41" s="40"/>
      <c r="BF41" s="39"/>
      <c r="BG41" s="40"/>
      <c r="BH41" s="39"/>
      <c r="BI41" s="40"/>
      <c r="BJ41" s="39"/>
      <c r="BK41" s="40"/>
      <c r="BL41" s="39"/>
      <c r="BM41" s="40"/>
      <c r="BN41" s="39"/>
      <c r="BO41" s="40"/>
      <c r="BP41" s="39"/>
      <c r="BQ41" s="40"/>
      <c r="BR41" s="39"/>
      <c r="BS41" s="40"/>
    </row>
    <row r="42" spans="1:71">
      <c r="A42" s="48" t="s">
        <v>139</v>
      </c>
      <c r="B42" s="60" t="s">
        <v>48</v>
      </c>
      <c r="C42" s="61">
        <v>1</v>
      </c>
      <c r="D42" s="61">
        <v>0</v>
      </c>
      <c r="E42" s="61">
        <f t="shared" si="0"/>
        <v>1</v>
      </c>
      <c r="F42" s="33">
        <f t="shared" si="3"/>
        <v>1.7094017094017094E-3</v>
      </c>
      <c r="G42" s="33">
        <f t="shared" si="4"/>
        <v>6.7474696888888885E-3</v>
      </c>
      <c r="P42" s="39"/>
      <c r="Q42" s="40"/>
      <c r="R42" s="39"/>
      <c r="S42" s="40"/>
      <c r="T42" s="39"/>
      <c r="U42" s="40"/>
      <c r="V42" s="39"/>
      <c r="W42" s="40"/>
      <c r="X42" s="39"/>
      <c r="Y42" s="40"/>
      <c r="Z42" s="39"/>
      <c r="AA42" s="40"/>
      <c r="AB42" s="39"/>
      <c r="AC42" s="40"/>
      <c r="AD42" s="39"/>
      <c r="AE42" s="40"/>
      <c r="AF42" s="39"/>
      <c r="AG42" s="40"/>
      <c r="AH42" s="39"/>
      <c r="AI42" s="40"/>
      <c r="AJ42" s="39"/>
      <c r="AK42" s="40"/>
      <c r="AL42" s="39"/>
      <c r="AM42" s="40"/>
      <c r="AN42" s="39"/>
      <c r="AO42" s="40"/>
      <c r="AP42" s="39"/>
      <c r="AQ42" s="40"/>
      <c r="AR42" s="39"/>
      <c r="AS42" s="40"/>
      <c r="AT42" s="39"/>
      <c r="AU42" s="40"/>
      <c r="AV42" s="39"/>
      <c r="AW42" s="40"/>
      <c r="AX42" s="39"/>
      <c r="AY42" s="40"/>
      <c r="AZ42" s="39"/>
      <c r="BA42" s="40"/>
      <c r="BB42" s="39"/>
      <c r="BC42" s="40"/>
      <c r="BD42" s="39"/>
      <c r="BE42" s="40"/>
      <c r="BF42" s="39"/>
      <c r="BG42" s="40"/>
      <c r="BH42" s="39"/>
      <c r="BI42" s="40"/>
      <c r="BJ42" s="39"/>
      <c r="BK42" s="40"/>
      <c r="BL42" s="39"/>
      <c r="BM42" s="40"/>
      <c r="BN42" s="39"/>
      <c r="BO42" s="40"/>
      <c r="BP42" s="39"/>
      <c r="BQ42" s="40"/>
      <c r="BR42" s="39"/>
      <c r="BS42" s="40"/>
    </row>
    <row r="43" spans="1:71">
      <c r="A43" s="48" t="s">
        <v>139</v>
      </c>
      <c r="B43" s="60" t="s">
        <v>49</v>
      </c>
      <c r="C43" s="61">
        <v>0</v>
      </c>
      <c r="D43" s="61">
        <v>0</v>
      </c>
      <c r="E43" s="61">
        <f t="shared" si="0"/>
        <v>0</v>
      </c>
      <c r="F43" s="33">
        <f t="shared" si="3"/>
        <v>0</v>
      </c>
      <c r="G43" s="33">
        <f t="shared" si="4"/>
        <v>0</v>
      </c>
      <c r="P43" s="39"/>
      <c r="Q43" s="40"/>
      <c r="R43" s="39"/>
      <c r="S43" s="40"/>
      <c r="T43" s="39"/>
      <c r="U43" s="40"/>
      <c r="V43" s="39"/>
      <c r="W43" s="40"/>
      <c r="X43" s="39"/>
      <c r="Y43" s="40"/>
      <c r="Z43" s="39"/>
      <c r="AA43" s="40"/>
      <c r="AB43" s="39"/>
      <c r="AC43" s="40"/>
      <c r="AD43" s="39"/>
      <c r="AE43" s="40"/>
      <c r="AF43" s="39"/>
      <c r="AG43" s="40"/>
      <c r="AH43" s="39"/>
      <c r="AI43" s="40"/>
      <c r="AJ43" s="39"/>
      <c r="AK43" s="40"/>
      <c r="AL43" s="39"/>
      <c r="AM43" s="40"/>
      <c r="AN43" s="39"/>
      <c r="AO43" s="40"/>
      <c r="AP43" s="39"/>
      <c r="AQ43" s="40"/>
      <c r="AR43" s="39"/>
      <c r="AS43" s="40"/>
      <c r="AT43" s="39"/>
      <c r="AU43" s="40"/>
      <c r="AV43" s="39"/>
      <c r="AW43" s="40"/>
      <c r="AX43" s="39"/>
      <c r="AY43" s="40"/>
      <c r="AZ43" s="39"/>
      <c r="BA43" s="40"/>
      <c r="BB43" s="39"/>
      <c r="BC43" s="40"/>
      <c r="BD43" s="39"/>
      <c r="BE43" s="40"/>
      <c r="BF43" s="39"/>
      <c r="BG43" s="40"/>
      <c r="BH43" s="39"/>
      <c r="BI43" s="40"/>
      <c r="BJ43" s="39"/>
      <c r="BK43" s="40"/>
      <c r="BL43" s="39"/>
      <c r="BM43" s="40"/>
      <c r="BN43" s="39"/>
      <c r="BO43" s="40"/>
      <c r="BP43" s="39"/>
      <c r="BQ43" s="40"/>
      <c r="BR43" s="39"/>
      <c r="BS43" s="40"/>
    </row>
    <row r="44" spans="1:71">
      <c r="A44" s="48" t="s">
        <v>139</v>
      </c>
      <c r="B44" s="60" t="s">
        <v>50</v>
      </c>
      <c r="C44" s="50">
        <v>0</v>
      </c>
      <c r="D44" s="50">
        <v>0</v>
      </c>
      <c r="E44" s="50">
        <f t="shared" si="0"/>
        <v>0</v>
      </c>
      <c r="F44" s="33">
        <f t="shared" si="3"/>
        <v>0</v>
      </c>
      <c r="G44" s="33">
        <f t="shared" si="4"/>
        <v>0</v>
      </c>
      <c r="P44" s="39"/>
      <c r="Q44" s="40"/>
      <c r="R44" s="39"/>
      <c r="S44" s="40"/>
      <c r="T44" s="39"/>
      <c r="U44" s="40"/>
      <c r="V44" s="39"/>
      <c r="W44" s="40"/>
      <c r="X44" s="39"/>
      <c r="Y44" s="40"/>
      <c r="Z44" s="39"/>
      <c r="AA44" s="40"/>
      <c r="AB44" s="39"/>
      <c r="AC44" s="40"/>
      <c r="AD44" s="39"/>
      <c r="AE44" s="40"/>
      <c r="AF44" s="39"/>
      <c r="AG44" s="40"/>
      <c r="AH44" s="39"/>
      <c r="AI44" s="40"/>
      <c r="AJ44" s="39"/>
      <c r="AK44" s="40"/>
      <c r="AL44" s="39"/>
      <c r="AM44" s="40"/>
      <c r="AN44" s="39"/>
      <c r="AO44" s="40"/>
      <c r="AP44" s="39"/>
      <c r="AQ44" s="40"/>
      <c r="AR44" s="39"/>
      <c r="AS44" s="40"/>
      <c r="AT44" s="39"/>
      <c r="AU44" s="40"/>
      <c r="AV44" s="39"/>
      <c r="AW44" s="40"/>
      <c r="AX44" s="39"/>
      <c r="AY44" s="40"/>
      <c r="AZ44" s="39"/>
      <c r="BA44" s="40"/>
      <c r="BB44" s="39"/>
      <c r="BC44" s="40"/>
      <c r="BD44" s="39"/>
      <c r="BE44" s="40"/>
      <c r="BF44" s="39"/>
      <c r="BG44" s="40"/>
      <c r="BH44" s="39"/>
      <c r="BI44" s="40"/>
      <c r="BJ44" s="39"/>
      <c r="BK44" s="40"/>
      <c r="BL44" s="39"/>
      <c r="BM44" s="40"/>
      <c r="BN44" s="39"/>
      <c r="BO44" s="40"/>
      <c r="BP44" s="39"/>
      <c r="BQ44" s="40"/>
      <c r="BR44" s="39"/>
      <c r="BS44" s="40"/>
    </row>
    <row r="45" spans="1:71">
      <c r="A45" s="48" t="s">
        <v>139</v>
      </c>
      <c r="B45" s="60" t="s">
        <v>51</v>
      </c>
      <c r="C45" s="61">
        <v>0</v>
      </c>
      <c r="D45" s="61">
        <v>0</v>
      </c>
      <c r="E45" s="61">
        <f t="shared" si="0"/>
        <v>0</v>
      </c>
      <c r="F45" s="33">
        <f t="shared" si="3"/>
        <v>0</v>
      </c>
      <c r="G45" s="33">
        <f t="shared" si="4"/>
        <v>0</v>
      </c>
      <c r="P45" s="39"/>
      <c r="Q45" s="40"/>
      <c r="R45" s="39"/>
      <c r="S45" s="40"/>
      <c r="T45" s="39"/>
      <c r="U45" s="40"/>
      <c r="V45" s="39"/>
      <c r="W45" s="40"/>
      <c r="X45" s="39"/>
      <c r="Y45" s="40"/>
      <c r="Z45" s="39"/>
      <c r="AA45" s="40"/>
      <c r="AB45" s="39"/>
      <c r="AC45" s="40"/>
      <c r="AD45" s="39"/>
      <c r="AE45" s="40"/>
      <c r="AF45" s="39"/>
      <c r="AG45" s="40"/>
      <c r="AH45" s="39"/>
      <c r="AI45" s="40"/>
      <c r="AJ45" s="39"/>
      <c r="AK45" s="40"/>
      <c r="AL45" s="39"/>
      <c r="AM45" s="40"/>
      <c r="AN45" s="39"/>
      <c r="AO45" s="40"/>
      <c r="AP45" s="39"/>
      <c r="AQ45" s="40"/>
      <c r="AR45" s="39"/>
      <c r="AS45" s="40"/>
      <c r="AT45" s="39"/>
      <c r="AU45" s="40"/>
      <c r="AV45" s="39"/>
      <c r="AW45" s="40"/>
      <c r="AX45" s="39"/>
      <c r="AY45" s="40"/>
      <c r="AZ45" s="39"/>
      <c r="BA45" s="40"/>
      <c r="BB45" s="39"/>
      <c r="BC45" s="40"/>
      <c r="BD45" s="39"/>
      <c r="BE45" s="40"/>
      <c r="BF45" s="39"/>
      <c r="BG45" s="40"/>
      <c r="BH45" s="39"/>
      <c r="BI45" s="40"/>
      <c r="BJ45" s="39"/>
      <c r="BK45" s="40"/>
      <c r="BL45" s="39"/>
      <c r="BM45" s="40"/>
      <c r="BN45" s="39"/>
      <c r="BO45" s="40"/>
      <c r="BP45" s="39"/>
      <c r="BQ45" s="40"/>
      <c r="BR45" s="39"/>
      <c r="BS45" s="40"/>
    </row>
    <row r="46" spans="1:71">
      <c r="A46" s="48" t="s">
        <v>139</v>
      </c>
      <c r="B46" s="60" t="s">
        <v>52</v>
      </c>
      <c r="C46" s="61">
        <v>0</v>
      </c>
      <c r="D46" s="61">
        <v>0</v>
      </c>
      <c r="E46" s="61">
        <f t="shared" si="0"/>
        <v>0</v>
      </c>
      <c r="F46" s="33">
        <f t="shared" si="3"/>
        <v>0</v>
      </c>
      <c r="G46" s="33">
        <f t="shared" si="4"/>
        <v>0</v>
      </c>
      <c r="P46" s="39"/>
      <c r="Q46" s="40"/>
      <c r="R46" s="39"/>
      <c r="S46" s="40"/>
      <c r="T46" s="39"/>
      <c r="U46" s="40"/>
      <c r="V46" s="39"/>
      <c r="W46" s="40"/>
      <c r="X46" s="39"/>
      <c r="Y46" s="40"/>
      <c r="Z46" s="39"/>
      <c r="AA46" s="40"/>
      <c r="AB46" s="39"/>
      <c r="AC46" s="40"/>
      <c r="AD46" s="39"/>
      <c r="AE46" s="40"/>
      <c r="AF46" s="39"/>
      <c r="AG46" s="40"/>
      <c r="AH46" s="39"/>
      <c r="AI46" s="40"/>
      <c r="AJ46" s="39"/>
      <c r="AK46" s="40"/>
      <c r="AL46" s="39"/>
      <c r="AM46" s="40"/>
      <c r="AN46" s="39"/>
      <c r="AO46" s="40"/>
      <c r="AP46" s="39"/>
      <c r="AQ46" s="40"/>
      <c r="AR46" s="39"/>
      <c r="AS46" s="40"/>
      <c r="AT46" s="39"/>
      <c r="AU46" s="40"/>
      <c r="AV46" s="39"/>
      <c r="AW46" s="40"/>
      <c r="AX46" s="39"/>
      <c r="AY46" s="40"/>
      <c r="AZ46" s="39"/>
      <c r="BA46" s="40"/>
      <c r="BB46" s="39"/>
      <c r="BC46" s="40"/>
      <c r="BD46" s="39"/>
      <c r="BE46" s="40"/>
      <c r="BF46" s="39"/>
      <c r="BG46" s="40"/>
      <c r="BH46" s="39"/>
      <c r="BI46" s="40"/>
      <c r="BJ46" s="39"/>
      <c r="BK46" s="40"/>
      <c r="BL46" s="39"/>
      <c r="BM46" s="40"/>
      <c r="BN46" s="39"/>
      <c r="BO46" s="40"/>
      <c r="BP46" s="39"/>
      <c r="BQ46" s="40"/>
      <c r="BR46" s="39"/>
      <c r="BS46" s="40"/>
    </row>
    <row r="47" spans="1:71">
      <c r="A47" s="48" t="s">
        <v>139</v>
      </c>
      <c r="B47" s="60" t="s">
        <v>53</v>
      </c>
      <c r="C47" s="61">
        <v>0</v>
      </c>
      <c r="D47" s="61">
        <v>0</v>
      </c>
      <c r="E47" s="61">
        <f t="shared" si="0"/>
        <v>0</v>
      </c>
      <c r="F47" s="33">
        <f t="shared" si="3"/>
        <v>0</v>
      </c>
      <c r="G47" s="33">
        <f t="shared" si="4"/>
        <v>0</v>
      </c>
      <c r="P47" s="39"/>
      <c r="Q47" s="40"/>
      <c r="R47" s="39"/>
      <c r="S47" s="40"/>
      <c r="T47" s="39"/>
      <c r="U47" s="40"/>
      <c r="V47" s="39"/>
      <c r="W47" s="40"/>
      <c r="X47" s="39"/>
      <c r="Y47" s="40"/>
      <c r="Z47" s="39"/>
      <c r="AA47" s="40"/>
      <c r="AB47" s="39"/>
      <c r="AC47" s="40"/>
      <c r="AD47" s="39"/>
      <c r="AE47" s="40"/>
      <c r="AF47" s="39"/>
      <c r="AG47" s="40"/>
      <c r="AH47" s="39"/>
      <c r="AI47" s="40"/>
      <c r="AJ47" s="39"/>
      <c r="AK47" s="40"/>
      <c r="AL47" s="39"/>
      <c r="AM47" s="40"/>
      <c r="AN47" s="39"/>
      <c r="AO47" s="40"/>
      <c r="AP47" s="39"/>
      <c r="AQ47" s="40"/>
      <c r="AR47" s="39"/>
      <c r="AS47" s="40"/>
      <c r="AT47" s="39"/>
      <c r="AU47" s="40"/>
      <c r="AV47" s="39"/>
      <c r="AW47" s="40"/>
      <c r="AX47" s="39"/>
      <c r="AY47" s="40"/>
      <c r="AZ47" s="39"/>
      <c r="BA47" s="40"/>
      <c r="BB47" s="39"/>
      <c r="BC47" s="40"/>
      <c r="BD47" s="39"/>
      <c r="BE47" s="40"/>
      <c r="BF47" s="39"/>
      <c r="BG47" s="40"/>
      <c r="BH47" s="39"/>
      <c r="BI47" s="40"/>
      <c r="BJ47" s="39"/>
      <c r="BK47" s="40"/>
      <c r="BL47" s="39"/>
      <c r="BM47" s="40"/>
      <c r="BN47" s="39"/>
      <c r="BO47" s="40"/>
      <c r="BP47" s="39"/>
      <c r="BQ47" s="40"/>
      <c r="BR47" s="39"/>
      <c r="BS47" s="40"/>
    </row>
    <row r="48" spans="1:71" s="74" customFormat="1">
      <c r="A48" s="70" t="s">
        <v>142</v>
      </c>
      <c r="B48" s="71" t="s">
        <v>54</v>
      </c>
      <c r="C48" s="72">
        <v>86</v>
      </c>
      <c r="D48" s="72">
        <v>0</v>
      </c>
      <c r="E48" s="72">
        <f t="shared" si="0"/>
        <v>86</v>
      </c>
      <c r="F48" s="70">
        <f>E48/$C$122</f>
        <v>0.9885057471264368</v>
      </c>
      <c r="G48" s="70">
        <f>F48*$B$122</f>
        <v>1.8285731864190804</v>
      </c>
      <c r="H48" s="70"/>
      <c r="I48" s="70"/>
      <c r="J48" s="70"/>
      <c r="K48" s="70"/>
      <c r="L48" s="70"/>
      <c r="M48" s="70"/>
      <c r="N48" s="70"/>
      <c r="O48" s="70"/>
      <c r="P48" s="73"/>
      <c r="Q48" s="43"/>
      <c r="R48" s="73"/>
      <c r="S48" s="43"/>
      <c r="T48" s="73"/>
      <c r="U48" s="43"/>
      <c r="V48" s="73"/>
      <c r="W48" s="43"/>
      <c r="X48" s="73"/>
      <c r="Y48" s="43"/>
      <c r="Z48" s="73"/>
      <c r="AA48" s="43"/>
      <c r="AB48" s="73"/>
      <c r="AC48" s="43"/>
      <c r="AD48" s="73"/>
      <c r="AE48" s="43"/>
      <c r="AF48" s="73"/>
      <c r="AG48" s="43"/>
      <c r="AH48" s="73"/>
      <c r="AI48" s="43"/>
      <c r="AJ48" s="73"/>
      <c r="AK48" s="43"/>
      <c r="AL48" s="73"/>
      <c r="AM48" s="43"/>
      <c r="AN48" s="73"/>
      <c r="AO48" s="43"/>
      <c r="AP48" s="73"/>
      <c r="AQ48" s="43"/>
      <c r="AR48" s="73"/>
      <c r="AS48" s="43"/>
      <c r="AT48" s="73"/>
      <c r="AU48" s="43"/>
      <c r="AV48" s="73"/>
      <c r="AW48" s="43"/>
      <c r="AX48" s="73"/>
      <c r="AY48" s="43"/>
      <c r="AZ48" s="73"/>
      <c r="BA48" s="43"/>
      <c r="BB48" s="73"/>
      <c r="BC48" s="43"/>
      <c r="BD48" s="73"/>
      <c r="BE48" s="43"/>
      <c r="BF48" s="73"/>
      <c r="BG48" s="43"/>
      <c r="BH48" s="73"/>
      <c r="BI48" s="43"/>
      <c r="BJ48" s="73"/>
      <c r="BK48" s="43"/>
      <c r="BL48" s="73"/>
      <c r="BM48" s="43"/>
      <c r="BN48" s="73"/>
      <c r="BO48" s="43"/>
      <c r="BP48" s="73"/>
      <c r="BQ48" s="43"/>
      <c r="BR48" s="73"/>
      <c r="BS48" s="43"/>
    </row>
    <row r="49" spans="1:71" s="74" customFormat="1">
      <c r="A49" s="70" t="s">
        <v>142</v>
      </c>
      <c r="B49" s="71" t="s">
        <v>55</v>
      </c>
      <c r="C49" s="72">
        <v>0</v>
      </c>
      <c r="D49" s="72">
        <v>0</v>
      </c>
      <c r="E49" s="72">
        <f t="shared" si="0"/>
        <v>0</v>
      </c>
      <c r="F49" s="70">
        <f t="shared" ref="F49:F69" si="11">E49/$C$122</f>
        <v>0</v>
      </c>
      <c r="G49" s="70">
        <f t="shared" ref="G49:G62" si="12">F49*$B$122</f>
        <v>0</v>
      </c>
      <c r="H49" s="70"/>
      <c r="I49" s="70"/>
      <c r="J49" s="70"/>
      <c r="K49" s="70"/>
      <c r="L49" s="70"/>
      <c r="M49" s="70"/>
      <c r="N49" s="70"/>
      <c r="O49" s="70"/>
      <c r="P49" s="73"/>
      <c r="Q49" s="43"/>
      <c r="R49" s="73"/>
      <c r="S49" s="43"/>
      <c r="T49" s="73"/>
      <c r="U49" s="43"/>
      <c r="V49" s="73"/>
      <c r="W49" s="43"/>
      <c r="X49" s="73"/>
      <c r="Y49" s="43"/>
      <c r="Z49" s="73"/>
      <c r="AA49" s="43"/>
      <c r="AB49" s="73"/>
      <c r="AC49" s="43"/>
      <c r="AD49" s="73"/>
      <c r="AE49" s="43"/>
      <c r="AF49" s="73"/>
      <c r="AG49" s="43"/>
      <c r="AH49" s="73"/>
      <c r="AI49" s="43"/>
      <c r="AJ49" s="73"/>
      <c r="AK49" s="43"/>
      <c r="AL49" s="73"/>
      <c r="AM49" s="43"/>
      <c r="AN49" s="73"/>
      <c r="AO49" s="43"/>
      <c r="AP49" s="73"/>
      <c r="AQ49" s="43"/>
      <c r="AR49" s="73"/>
      <c r="AS49" s="43"/>
      <c r="AT49" s="73"/>
      <c r="AU49" s="43"/>
      <c r="AV49" s="73"/>
      <c r="AW49" s="43"/>
      <c r="AX49" s="73"/>
      <c r="AY49" s="43"/>
      <c r="AZ49" s="73"/>
      <c r="BA49" s="43"/>
      <c r="BB49" s="73"/>
      <c r="BC49" s="43"/>
      <c r="BD49" s="73"/>
      <c r="BE49" s="43"/>
      <c r="BF49" s="73"/>
      <c r="BG49" s="43"/>
      <c r="BH49" s="73"/>
      <c r="BI49" s="43"/>
      <c r="BJ49" s="73"/>
      <c r="BK49" s="43"/>
      <c r="BL49" s="73"/>
      <c r="BM49" s="43"/>
      <c r="BN49" s="73"/>
      <c r="BO49" s="43"/>
      <c r="BP49" s="73"/>
      <c r="BQ49" s="43"/>
      <c r="BR49" s="73"/>
      <c r="BS49" s="43"/>
    </row>
    <row r="50" spans="1:71" s="74" customFormat="1">
      <c r="A50" s="70" t="s">
        <v>142</v>
      </c>
      <c r="B50" s="71" t="s">
        <v>56</v>
      </c>
      <c r="C50" s="72">
        <v>0</v>
      </c>
      <c r="D50" s="72">
        <v>0</v>
      </c>
      <c r="E50" s="72">
        <f t="shared" si="0"/>
        <v>0</v>
      </c>
      <c r="F50" s="70">
        <f t="shared" si="11"/>
        <v>0</v>
      </c>
      <c r="G50" s="70">
        <f t="shared" si="12"/>
        <v>0</v>
      </c>
      <c r="H50" s="70"/>
      <c r="I50" s="70"/>
      <c r="J50" s="70"/>
      <c r="K50" s="70"/>
      <c r="L50" s="70"/>
      <c r="M50" s="70"/>
      <c r="N50" s="70"/>
      <c r="O50" s="70"/>
      <c r="P50" s="73"/>
      <c r="Q50" s="43"/>
      <c r="R50" s="73"/>
      <c r="S50" s="43"/>
      <c r="T50" s="73"/>
      <c r="U50" s="43"/>
      <c r="V50" s="73"/>
      <c r="W50" s="43"/>
      <c r="X50" s="73"/>
      <c r="Y50" s="43"/>
      <c r="Z50" s="73"/>
      <c r="AA50" s="43"/>
      <c r="AB50" s="73"/>
      <c r="AC50" s="43"/>
      <c r="AD50" s="73"/>
      <c r="AE50" s="43"/>
      <c r="AF50" s="73"/>
      <c r="AG50" s="43"/>
      <c r="AH50" s="73"/>
      <c r="AI50" s="43"/>
      <c r="AJ50" s="73"/>
      <c r="AK50" s="43"/>
      <c r="AL50" s="73"/>
      <c r="AM50" s="43"/>
      <c r="AN50" s="73"/>
      <c r="AO50" s="43"/>
      <c r="AP50" s="73"/>
      <c r="AQ50" s="43"/>
      <c r="AR50" s="73"/>
      <c r="AS50" s="43"/>
      <c r="AT50" s="73"/>
      <c r="AU50" s="43"/>
      <c r="AV50" s="73"/>
      <c r="AW50" s="43"/>
      <c r="AX50" s="73"/>
      <c r="AY50" s="43"/>
      <c r="AZ50" s="73"/>
      <c r="BA50" s="43"/>
      <c r="BB50" s="73"/>
      <c r="BC50" s="43"/>
      <c r="BD50" s="73"/>
      <c r="BE50" s="43"/>
      <c r="BF50" s="73"/>
      <c r="BG50" s="43"/>
      <c r="BH50" s="73"/>
      <c r="BI50" s="43"/>
      <c r="BJ50" s="73"/>
      <c r="BK50" s="43"/>
      <c r="BL50" s="73"/>
      <c r="BM50" s="43"/>
      <c r="BN50" s="73"/>
      <c r="BO50" s="43"/>
      <c r="BP50" s="73"/>
      <c r="BQ50" s="43"/>
      <c r="BR50" s="73"/>
      <c r="BS50" s="43"/>
    </row>
    <row r="51" spans="1:71" s="74" customFormat="1">
      <c r="A51" s="70" t="s">
        <v>142</v>
      </c>
      <c r="B51" s="71" t="s">
        <v>57</v>
      </c>
      <c r="C51" s="72">
        <v>0</v>
      </c>
      <c r="D51" s="72">
        <v>0</v>
      </c>
      <c r="E51" s="72">
        <f t="shared" si="0"/>
        <v>0</v>
      </c>
      <c r="F51" s="70">
        <f t="shared" si="11"/>
        <v>0</v>
      </c>
      <c r="G51" s="70">
        <f t="shared" si="12"/>
        <v>0</v>
      </c>
      <c r="H51" s="70"/>
      <c r="I51" s="70"/>
      <c r="J51" s="70"/>
      <c r="K51" s="70"/>
      <c r="L51" s="70"/>
      <c r="M51" s="70"/>
      <c r="N51" s="70"/>
      <c r="O51" s="70"/>
      <c r="P51" s="73"/>
      <c r="Q51" s="43"/>
      <c r="R51" s="73"/>
      <c r="S51" s="43"/>
      <c r="T51" s="73"/>
      <c r="U51" s="43"/>
      <c r="V51" s="73"/>
      <c r="W51" s="43"/>
      <c r="X51" s="73"/>
      <c r="Y51" s="43"/>
      <c r="Z51" s="73"/>
      <c r="AA51" s="43"/>
      <c r="AB51" s="73"/>
      <c r="AC51" s="43"/>
      <c r="AD51" s="73"/>
      <c r="AE51" s="43"/>
      <c r="AF51" s="73"/>
      <c r="AG51" s="43"/>
      <c r="AH51" s="73"/>
      <c r="AI51" s="43"/>
      <c r="AJ51" s="73"/>
      <c r="AK51" s="43"/>
      <c r="AL51" s="73"/>
      <c r="AM51" s="43"/>
      <c r="AN51" s="73"/>
      <c r="AO51" s="43"/>
      <c r="AP51" s="73"/>
      <c r="AQ51" s="43"/>
      <c r="AR51" s="73"/>
      <c r="AS51" s="43"/>
      <c r="AT51" s="73"/>
      <c r="AU51" s="43"/>
      <c r="AV51" s="73"/>
      <c r="AW51" s="43"/>
      <c r="AX51" s="73"/>
      <c r="AY51" s="43"/>
      <c r="AZ51" s="73"/>
      <c r="BA51" s="43"/>
      <c r="BB51" s="73"/>
      <c r="BC51" s="43"/>
      <c r="BD51" s="73"/>
      <c r="BE51" s="43"/>
      <c r="BF51" s="73"/>
      <c r="BG51" s="43"/>
      <c r="BH51" s="73"/>
      <c r="BI51" s="43"/>
      <c r="BJ51" s="73"/>
      <c r="BK51" s="43"/>
      <c r="BL51" s="73"/>
      <c r="BM51" s="43"/>
      <c r="BN51" s="73"/>
      <c r="BO51" s="43"/>
      <c r="BP51" s="73"/>
      <c r="BQ51" s="43"/>
      <c r="BR51" s="73"/>
      <c r="BS51" s="43"/>
    </row>
    <row r="52" spans="1:71" s="74" customFormat="1">
      <c r="A52" s="70" t="s">
        <v>142</v>
      </c>
      <c r="B52" s="71" t="s">
        <v>58</v>
      </c>
      <c r="C52" s="72">
        <v>0</v>
      </c>
      <c r="D52" s="72">
        <v>0</v>
      </c>
      <c r="E52" s="72">
        <f t="shared" si="0"/>
        <v>0</v>
      </c>
      <c r="F52" s="70">
        <f t="shared" si="11"/>
        <v>0</v>
      </c>
      <c r="G52" s="70">
        <f t="shared" si="12"/>
        <v>0</v>
      </c>
      <c r="H52" s="70"/>
      <c r="I52" s="70"/>
      <c r="J52" s="70"/>
      <c r="K52" s="70"/>
      <c r="L52" s="70"/>
      <c r="M52" s="70"/>
      <c r="N52" s="70"/>
      <c r="O52" s="70"/>
      <c r="P52" s="73"/>
      <c r="Q52" s="43"/>
      <c r="R52" s="73"/>
      <c r="S52" s="43"/>
      <c r="T52" s="73"/>
      <c r="U52" s="43"/>
      <c r="V52" s="73"/>
      <c r="W52" s="43"/>
      <c r="X52" s="73"/>
      <c r="Y52" s="43"/>
      <c r="Z52" s="73"/>
      <c r="AA52" s="43"/>
      <c r="AB52" s="73"/>
      <c r="AC52" s="43"/>
      <c r="AD52" s="73"/>
      <c r="AE52" s="43"/>
      <c r="AF52" s="73"/>
      <c r="AG52" s="43"/>
      <c r="AH52" s="73"/>
      <c r="AI52" s="43"/>
      <c r="AJ52" s="73"/>
      <c r="AK52" s="43"/>
      <c r="AL52" s="73"/>
      <c r="AM52" s="43"/>
      <c r="AN52" s="73"/>
      <c r="AO52" s="43"/>
      <c r="AP52" s="73"/>
      <c r="AQ52" s="43"/>
      <c r="AR52" s="73"/>
      <c r="AS52" s="43"/>
      <c r="AT52" s="73"/>
      <c r="AU52" s="43"/>
      <c r="AV52" s="73"/>
      <c r="AW52" s="43"/>
      <c r="AX52" s="73"/>
      <c r="AY52" s="43"/>
      <c r="AZ52" s="73"/>
      <c r="BA52" s="43"/>
      <c r="BB52" s="73"/>
      <c r="BC52" s="43"/>
      <c r="BD52" s="73"/>
      <c r="BE52" s="43"/>
      <c r="BF52" s="73"/>
      <c r="BG52" s="43"/>
      <c r="BH52" s="73"/>
      <c r="BI52" s="43"/>
      <c r="BJ52" s="73"/>
      <c r="BK52" s="43"/>
      <c r="BL52" s="73"/>
      <c r="BM52" s="43"/>
      <c r="BN52" s="73"/>
      <c r="BO52" s="43"/>
      <c r="BP52" s="73"/>
      <c r="BQ52" s="43"/>
      <c r="BR52" s="73"/>
      <c r="BS52" s="43"/>
    </row>
    <row r="53" spans="1:71" s="74" customFormat="1">
      <c r="A53" s="70" t="s">
        <v>142</v>
      </c>
      <c r="B53" s="71" t="s">
        <v>59</v>
      </c>
      <c r="C53" s="71">
        <v>0</v>
      </c>
      <c r="D53" s="71">
        <v>0</v>
      </c>
      <c r="E53" s="71">
        <f t="shared" si="0"/>
        <v>0</v>
      </c>
      <c r="F53" s="70">
        <f t="shared" si="11"/>
        <v>0</v>
      </c>
      <c r="G53" s="70">
        <f t="shared" si="12"/>
        <v>0</v>
      </c>
      <c r="H53" s="70"/>
      <c r="I53" s="70"/>
      <c r="J53" s="70"/>
      <c r="K53" s="70"/>
      <c r="L53" s="70"/>
      <c r="M53" s="70"/>
      <c r="N53" s="70"/>
      <c r="O53" s="70"/>
      <c r="P53" s="73"/>
      <c r="Q53" s="43"/>
      <c r="R53" s="73"/>
      <c r="S53" s="43"/>
      <c r="T53" s="73"/>
      <c r="U53" s="43"/>
      <c r="V53" s="73"/>
      <c r="W53" s="43"/>
      <c r="X53" s="73"/>
      <c r="Y53" s="43"/>
      <c r="Z53" s="73"/>
      <c r="AA53" s="43"/>
      <c r="AB53" s="73"/>
      <c r="AC53" s="43"/>
      <c r="AD53" s="73"/>
      <c r="AE53" s="43"/>
      <c r="AF53" s="73"/>
      <c r="AG53" s="43"/>
      <c r="AH53" s="73"/>
      <c r="AI53" s="43"/>
      <c r="AJ53" s="73"/>
      <c r="AK53" s="43"/>
      <c r="AL53" s="73"/>
      <c r="AM53" s="43"/>
      <c r="AN53" s="73"/>
      <c r="AO53" s="43"/>
      <c r="AP53" s="73"/>
      <c r="AQ53" s="43"/>
      <c r="AR53" s="73"/>
      <c r="AS53" s="43"/>
      <c r="AT53" s="73"/>
      <c r="AU53" s="43"/>
      <c r="AV53" s="73"/>
      <c r="AW53" s="43"/>
      <c r="AX53" s="73"/>
      <c r="AY53" s="43"/>
      <c r="AZ53" s="73"/>
      <c r="BA53" s="43"/>
      <c r="BB53" s="73"/>
      <c r="BC53" s="43"/>
      <c r="BD53" s="73"/>
      <c r="BE53" s="43"/>
      <c r="BF53" s="73"/>
      <c r="BG53" s="43"/>
      <c r="BH53" s="73"/>
      <c r="BI53" s="43"/>
      <c r="BJ53" s="73"/>
      <c r="BK53" s="43"/>
      <c r="BL53" s="73"/>
      <c r="BM53" s="43"/>
      <c r="BN53" s="73"/>
      <c r="BO53" s="43"/>
      <c r="BP53" s="73"/>
      <c r="BQ53" s="43"/>
      <c r="BR53" s="73"/>
      <c r="BS53" s="43"/>
    </row>
    <row r="54" spans="1:71" s="74" customFormat="1">
      <c r="A54" s="70" t="s">
        <v>142</v>
      </c>
      <c r="B54" s="71" t="s">
        <v>60</v>
      </c>
      <c r="C54" s="71">
        <v>0</v>
      </c>
      <c r="D54" s="71">
        <v>0</v>
      </c>
      <c r="E54" s="71">
        <f t="shared" si="0"/>
        <v>0</v>
      </c>
      <c r="F54" s="70">
        <f t="shared" si="11"/>
        <v>0</v>
      </c>
      <c r="G54" s="70">
        <f t="shared" si="12"/>
        <v>0</v>
      </c>
      <c r="H54" s="70"/>
      <c r="I54" s="70"/>
      <c r="J54" s="70"/>
      <c r="K54" s="70"/>
      <c r="L54" s="70"/>
      <c r="M54" s="70"/>
      <c r="N54" s="70"/>
      <c r="O54" s="70"/>
      <c r="P54" s="73"/>
      <c r="Q54" s="43"/>
      <c r="R54" s="73"/>
      <c r="S54" s="43"/>
      <c r="T54" s="73"/>
      <c r="U54" s="43"/>
      <c r="V54" s="73"/>
      <c r="W54" s="43"/>
      <c r="X54" s="73"/>
      <c r="Y54" s="43"/>
      <c r="Z54" s="73"/>
      <c r="AA54" s="43"/>
      <c r="AB54" s="73"/>
      <c r="AC54" s="43"/>
      <c r="AD54" s="73"/>
      <c r="AE54" s="43"/>
      <c r="AF54" s="73"/>
      <c r="AG54" s="43"/>
      <c r="AH54" s="73"/>
      <c r="AI54" s="43"/>
      <c r="AJ54" s="73"/>
      <c r="AK54" s="43"/>
      <c r="AL54" s="73"/>
      <c r="AM54" s="43"/>
      <c r="AN54" s="73"/>
      <c r="AO54" s="43"/>
      <c r="AP54" s="73"/>
      <c r="AQ54" s="43"/>
      <c r="AR54" s="73"/>
      <c r="AS54" s="43"/>
      <c r="AT54" s="73"/>
      <c r="AU54" s="43"/>
      <c r="AV54" s="73"/>
      <c r="AW54" s="43"/>
      <c r="AX54" s="73"/>
      <c r="AY54" s="43"/>
      <c r="AZ54" s="73"/>
      <c r="BA54" s="43"/>
      <c r="BB54" s="73"/>
      <c r="BC54" s="43"/>
      <c r="BD54" s="73"/>
      <c r="BE54" s="43"/>
      <c r="BF54" s="73"/>
      <c r="BG54" s="43"/>
      <c r="BH54" s="73"/>
      <c r="BI54" s="43"/>
      <c r="BJ54" s="73"/>
      <c r="BK54" s="43"/>
      <c r="BL54" s="73"/>
      <c r="BM54" s="43"/>
      <c r="BN54" s="73"/>
      <c r="BO54" s="43"/>
      <c r="BP54" s="73"/>
      <c r="BQ54" s="43"/>
      <c r="BR54" s="73"/>
      <c r="BS54" s="43"/>
    </row>
    <row r="55" spans="1:71" s="74" customFormat="1">
      <c r="A55" s="70" t="s">
        <v>142</v>
      </c>
      <c r="B55" s="71" t="s">
        <v>61</v>
      </c>
      <c r="C55" s="71">
        <v>0</v>
      </c>
      <c r="D55" s="71">
        <v>0</v>
      </c>
      <c r="E55" s="71">
        <f t="shared" si="0"/>
        <v>0</v>
      </c>
      <c r="F55" s="70">
        <f t="shared" si="11"/>
        <v>0</v>
      </c>
      <c r="G55" s="70">
        <f t="shared" si="12"/>
        <v>0</v>
      </c>
      <c r="H55" s="70"/>
      <c r="I55" s="70"/>
      <c r="J55" s="70"/>
      <c r="K55" s="70"/>
      <c r="L55" s="70"/>
      <c r="M55" s="70"/>
      <c r="N55" s="70"/>
      <c r="O55" s="70"/>
      <c r="P55" s="73"/>
      <c r="Q55" s="43"/>
      <c r="R55" s="73"/>
      <c r="S55" s="43"/>
      <c r="T55" s="73"/>
      <c r="U55" s="43"/>
      <c r="V55" s="73"/>
      <c r="W55" s="43"/>
      <c r="X55" s="73"/>
      <c r="Y55" s="43"/>
      <c r="Z55" s="73"/>
      <c r="AA55" s="43"/>
      <c r="AB55" s="73"/>
      <c r="AC55" s="43"/>
      <c r="AD55" s="73"/>
      <c r="AE55" s="43"/>
      <c r="AF55" s="73"/>
      <c r="AG55" s="43"/>
      <c r="AH55" s="73"/>
      <c r="AI55" s="43"/>
      <c r="AJ55" s="73"/>
      <c r="AK55" s="43"/>
      <c r="AL55" s="73"/>
      <c r="AM55" s="43"/>
      <c r="AN55" s="73"/>
      <c r="AO55" s="43"/>
      <c r="AP55" s="73"/>
      <c r="AQ55" s="43"/>
      <c r="AR55" s="73"/>
      <c r="AS55" s="43"/>
      <c r="AT55" s="73"/>
      <c r="AU55" s="43"/>
      <c r="AV55" s="73"/>
      <c r="AW55" s="43"/>
      <c r="AX55" s="73"/>
      <c r="AY55" s="43"/>
      <c r="AZ55" s="73"/>
      <c r="BA55" s="43"/>
      <c r="BB55" s="73"/>
      <c r="BC55" s="43"/>
      <c r="BD55" s="73"/>
      <c r="BE55" s="43"/>
      <c r="BF55" s="73"/>
      <c r="BG55" s="43"/>
      <c r="BH55" s="73"/>
      <c r="BI55" s="43"/>
      <c r="BJ55" s="73"/>
      <c r="BK55" s="43"/>
      <c r="BL55" s="73"/>
      <c r="BM55" s="43"/>
      <c r="BN55" s="73"/>
      <c r="BO55" s="43"/>
      <c r="BP55" s="73"/>
      <c r="BQ55" s="43"/>
      <c r="BR55" s="73"/>
      <c r="BS55" s="43"/>
    </row>
    <row r="56" spans="1:71" s="74" customFormat="1">
      <c r="A56" s="70" t="s">
        <v>142</v>
      </c>
      <c r="B56" s="71" t="s">
        <v>62</v>
      </c>
      <c r="C56" s="71">
        <v>0</v>
      </c>
      <c r="D56" s="71">
        <v>0</v>
      </c>
      <c r="E56" s="71">
        <f t="shared" si="0"/>
        <v>0</v>
      </c>
      <c r="F56" s="70">
        <f t="shared" si="11"/>
        <v>0</v>
      </c>
      <c r="G56" s="70">
        <f t="shared" si="12"/>
        <v>0</v>
      </c>
      <c r="H56" s="70"/>
      <c r="I56" s="70"/>
      <c r="J56" s="70"/>
      <c r="K56" s="70"/>
      <c r="L56" s="70"/>
      <c r="M56" s="70"/>
      <c r="N56" s="70"/>
      <c r="O56" s="70"/>
      <c r="P56" s="73"/>
      <c r="Q56" s="43"/>
      <c r="R56" s="73"/>
      <c r="S56" s="43"/>
      <c r="T56" s="73"/>
      <c r="U56" s="43"/>
      <c r="V56" s="73"/>
      <c r="W56" s="43"/>
      <c r="X56" s="73"/>
      <c r="Y56" s="43"/>
      <c r="Z56" s="73"/>
      <c r="AA56" s="43"/>
      <c r="AB56" s="73"/>
      <c r="AC56" s="43"/>
      <c r="AD56" s="73"/>
      <c r="AE56" s="43"/>
      <c r="AF56" s="73"/>
      <c r="AG56" s="43"/>
      <c r="AH56" s="73"/>
      <c r="AI56" s="43"/>
      <c r="AJ56" s="73"/>
      <c r="AK56" s="43"/>
      <c r="AL56" s="73"/>
      <c r="AM56" s="43"/>
      <c r="AN56" s="73"/>
      <c r="AO56" s="43"/>
      <c r="AP56" s="73"/>
      <c r="AQ56" s="43"/>
      <c r="AR56" s="73"/>
      <c r="AS56" s="43"/>
      <c r="AT56" s="73"/>
      <c r="AU56" s="43"/>
      <c r="AV56" s="73"/>
      <c r="AW56" s="43"/>
      <c r="AX56" s="73"/>
      <c r="AY56" s="43"/>
      <c r="AZ56" s="73"/>
      <c r="BA56" s="43"/>
      <c r="BB56" s="73"/>
      <c r="BC56" s="43"/>
      <c r="BD56" s="73"/>
      <c r="BE56" s="43"/>
      <c r="BF56" s="73"/>
      <c r="BG56" s="43"/>
      <c r="BH56" s="73"/>
      <c r="BI56" s="43"/>
      <c r="BJ56" s="73"/>
      <c r="BK56" s="43"/>
      <c r="BL56" s="73"/>
      <c r="BM56" s="43"/>
      <c r="BN56" s="73"/>
      <c r="BO56" s="43"/>
      <c r="BP56" s="73"/>
      <c r="BQ56" s="43"/>
      <c r="BR56" s="73"/>
      <c r="BS56" s="43"/>
    </row>
    <row r="57" spans="1:71" s="74" customFormat="1">
      <c r="A57" s="70" t="s">
        <v>142</v>
      </c>
      <c r="B57" s="71" t="s">
        <v>63</v>
      </c>
      <c r="C57" s="71">
        <v>0</v>
      </c>
      <c r="D57" s="71">
        <v>0</v>
      </c>
      <c r="E57" s="71">
        <f t="shared" si="0"/>
        <v>0</v>
      </c>
      <c r="F57" s="70">
        <f t="shared" si="11"/>
        <v>0</v>
      </c>
      <c r="G57" s="70">
        <f t="shared" si="12"/>
        <v>0</v>
      </c>
      <c r="H57" s="70"/>
      <c r="I57" s="70"/>
      <c r="J57" s="70"/>
      <c r="K57" s="70"/>
      <c r="L57" s="70"/>
      <c r="M57" s="70"/>
      <c r="N57" s="70"/>
      <c r="O57" s="70"/>
      <c r="P57" s="73"/>
      <c r="Q57" s="43"/>
      <c r="R57" s="73"/>
      <c r="S57" s="43"/>
      <c r="T57" s="73"/>
      <c r="U57" s="43"/>
      <c r="V57" s="73"/>
      <c r="W57" s="43"/>
      <c r="X57" s="73"/>
      <c r="Y57" s="43"/>
      <c r="Z57" s="73"/>
      <c r="AA57" s="43"/>
      <c r="AB57" s="73"/>
      <c r="AC57" s="43"/>
      <c r="AD57" s="73"/>
      <c r="AE57" s="43"/>
      <c r="AF57" s="73"/>
      <c r="AG57" s="43"/>
      <c r="AH57" s="73"/>
      <c r="AI57" s="43"/>
      <c r="AJ57" s="73"/>
      <c r="AK57" s="43"/>
      <c r="AL57" s="73"/>
      <c r="AM57" s="43"/>
      <c r="AN57" s="73"/>
      <c r="AO57" s="43"/>
      <c r="AP57" s="73"/>
      <c r="AQ57" s="43"/>
      <c r="AR57" s="73"/>
      <c r="AS57" s="43"/>
      <c r="AT57" s="73"/>
      <c r="AU57" s="43"/>
      <c r="AV57" s="73"/>
      <c r="AW57" s="43"/>
      <c r="AX57" s="73"/>
      <c r="AY57" s="43"/>
      <c r="AZ57" s="73"/>
      <c r="BA57" s="43"/>
      <c r="BB57" s="73"/>
      <c r="BC57" s="43"/>
      <c r="BD57" s="73"/>
      <c r="BE57" s="43"/>
      <c r="BF57" s="73"/>
      <c r="BG57" s="43"/>
      <c r="BH57" s="73"/>
      <c r="BI57" s="43"/>
      <c r="BJ57" s="73"/>
      <c r="BK57" s="43"/>
      <c r="BL57" s="73"/>
      <c r="BM57" s="43"/>
      <c r="BN57" s="73"/>
      <c r="BO57" s="43"/>
      <c r="BP57" s="73"/>
      <c r="BQ57" s="43"/>
      <c r="BR57" s="73"/>
      <c r="BS57" s="43"/>
    </row>
    <row r="58" spans="1:71" s="74" customFormat="1">
      <c r="A58" s="70" t="s">
        <v>142</v>
      </c>
      <c r="B58" s="71" t="s">
        <v>64</v>
      </c>
      <c r="C58" s="71">
        <v>0</v>
      </c>
      <c r="D58" s="71">
        <v>0</v>
      </c>
      <c r="E58" s="71">
        <f t="shared" si="0"/>
        <v>0</v>
      </c>
      <c r="F58" s="70">
        <f t="shared" si="11"/>
        <v>0</v>
      </c>
      <c r="G58" s="70">
        <f t="shared" si="12"/>
        <v>0</v>
      </c>
      <c r="H58" s="70"/>
      <c r="I58" s="70"/>
      <c r="J58" s="70"/>
      <c r="K58" s="70"/>
      <c r="L58" s="70"/>
      <c r="M58" s="70"/>
      <c r="N58" s="70"/>
      <c r="O58" s="70"/>
      <c r="P58" s="73"/>
      <c r="Q58" s="43"/>
      <c r="R58" s="73"/>
      <c r="S58" s="43"/>
      <c r="T58" s="73"/>
      <c r="U58" s="43"/>
      <c r="V58" s="73"/>
      <c r="W58" s="43"/>
      <c r="X58" s="73"/>
      <c r="Y58" s="43"/>
      <c r="Z58" s="73"/>
      <c r="AA58" s="43"/>
      <c r="AB58" s="73"/>
      <c r="AC58" s="43"/>
      <c r="AD58" s="73"/>
      <c r="AE58" s="43"/>
      <c r="AF58" s="73"/>
      <c r="AG58" s="43"/>
      <c r="AH58" s="73"/>
      <c r="AI58" s="43"/>
      <c r="AJ58" s="73"/>
      <c r="AK58" s="43"/>
      <c r="AL58" s="73"/>
      <c r="AM58" s="43"/>
      <c r="AN58" s="73"/>
      <c r="AO58" s="43"/>
      <c r="AP58" s="73"/>
      <c r="AQ58" s="43"/>
      <c r="AR58" s="73"/>
      <c r="AS58" s="43"/>
      <c r="AT58" s="73"/>
      <c r="AU58" s="43"/>
      <c r="AV58" s="73"/>
      <c r="AW58" s="43"/>
      <c r="AX58" s="73"/>
      <c r="AY58" s="43"/>
      <c r="AZ58" s="73"/>
      <c r="BA58" s="43"/>
      <c r="BB58" s="73"/>
      <c r="BC58" s="43"/>
      <c r="BD58" s="73"/>
      <c r="BE58" s="43"/>
      <c r="BF58" s="73"/>
      <c r="BG58" s="43"/>
      <c r="BH58" s="73"/>
      <c r="BI58" s="43"/>
      <c r="BJ58" s="73"/>
      <c r="BK58" s="43"/>
      <c r="BL58" s="73"/>
      <c r="BM58" s="43"/>
      <c r="BN58" s="73"/>
      <c r="BO58" s="43"/>
      <c r="BP58" s="73"/>
      <c r="BQ58" s="43"/>
      <c r="BR58" s="73"/>
      <c r="BS58" s="43"/>
    </row>
    <row r="59" spans="1:71" s="74" customFormat="1">
      <c r="A59" s="70" t="s">
        <v>142</v>
      </c>
      <c r="B59" s="71" t="s">
        <v>65</v>
      </c>
      <c r="C59" s="71">
        <v>0</v>
      </c>
      <c r="D59" s="71">
        <v>0</v>
      </c>
      <c r="E59" s="71">
        <f t="shared" si="0"/>
        <v>0</v>
      </c>
      <c r="F59" s="70">
        <f t="shared" si="11"/>
        <v>0</v>
      </c>
      <c r="G59" s="70">
        <f t="shared" si="12"/>
        <v>0</v>
      </c>
      <c r="H59" s="70"/>
      <c r="I59" s="70"/>
      <c r="J59" s="70"/>
      <c r="K59" s="70"/>
      <c r="L59" s="70"/>
      <c r="M59" s="70"/>
      <c r="N59" s="70"/>
      <c r="O59" s="70"/>
      <c r="P59" s="73"/>
      <c r="Q59" s="43"/>
      <c r="R59" s="73"/>
      <c r="S59" s="43"/>
      <c r="T59" s="73"/>
      <c r="U59" s="43"/>
      <c r="V59" s="73"/>
      <c r="W59" s="43"/>
      <c r="X59" s="73"/>
      <c r="Y59" s="43"/>
      <c r="Z59" s="73"/>
      <c r="AA59" s="43"/>
      <c r="AB59" s="73"/>
      <c r="AC59" s="43"/>
      <c r="AD59" s="73"/>
      <c r="AE59" s="43"/>
      <c r="AF59" s="73"/>
      <c r="AG59" s="43"/>
      <c r="AH59" s="73"/>
      <c r="AI59" s="43"/>
      <c r="AJ59" s="73"/>
      <c r="AK59" s="43"/>
      <c r="AL59" s="73"/>
      <c r="AM59" s="43"/>
      <c r="AN59" s="73"/>
      <c r="AO59" s="43"/>
      <c r="AP59" s="73"/>
      <c r="AQ59" s="43"/>
      <c r="AR59" s="73"/>
      <c r="AS59" s="43"/>
      <c r="AT59" s="73"/>
      <c r="AU59" s="43"/>
      <c r="AV59" s="73"/>
      <c r="AW59" s="43"/>
      <c r="AX59" s="73"/>
      <c r="AY59" s="43"/>
      <c r="AZ59" s="73"/>
      <c r="BA59" s="43"/>
      <c r="BB59" s="73"/>
      <c r="BC59" s="43"/>
      <c r="BD59" s="73"/>
      <c r="BE59" s="43"/>
      <c r="BF59" s="73"/>
      <c r="BG59" s="43"/>
      <c r="BH59" s="73"/>
      <c r="BI59" s="43"/>
      <c r="BJ59" s="73"/>
      <c r="BK59" s="43"/>
      <c r="BL59" s="73"/>
      <c r="BM59" s="43"/>
      <c r="BN59" s="73"/>
      <c r="BO59" s="43"/>
      <c r="BP59" s="73"/>
      <c r="BQ59" s="43"/>
      <c r="BR59" s="73"/>
      <c r="BS59" s="43"/>
    </row>
    <row r="60" spans="1:71" s="74" customFormat="1">
      <c r="A60" s="70" t="s">
        <v>142</v>
      </c>
      <c r="B60" s="71" t="s">
        <v>66</v>
      </c>
      <c r="C60" s="72">
        <v>0</v>
      </c>
      <c r="D60" s="72">
        <v>0</v>
      </c>
      <c r="E60" s="72">
        <f t="shared" si="0"/>
        <v>0</v>
      </c>
      <c r="F60" s="70">
        <f t="shared" si="11"/>
        <v>0</v>
      </c>
      <c r="G60" s="70">
        <f t="shared" si="12"/>
        <v>0</v>
      </c>
      <c r="H60" s="70"/>
      <c r="I60" s="70"/>
      <c r="J60" s="70"/>
      <c r="K60" s="70"/>
      <c r="L60" s="70"/>
      <c r="M60" s="70"/>
      <c r="N60" s="70"/>
      <c r="O60" s="70"/>
      <c r="P60" s="73"/>
      <c r="Q60" s="43"/>
      <c r="R60" s="73"/>
      <c r="S60" s="43"/>
      <c r="T60" s="73"/>
      <c r="U60" s="43"/>
      <c r="V60" s="73"/>
      <c r="W60" s="43"/>
      <c r="X60" s="73"/>
      <c r="Y60" s="43"/>
      <c r="Z60" s="73"/>
      <c r="AA60" s="43"/>
      <c r="AB60" s="73"/>
      <c r="AC60" s="43"/>
      <c r="AD60" s="73"/>
      <c r="AE60" s="43"/>
      <c r="AF60" s="73"/>
      <c r="AG60" s="43"/>
      <c r="AH60" s="73"/>
      <c r="AI60" s="43"/>
      <c r="AJ60" s="73"/>
      <c r="AK60" s="43"/>
      <c r="AL60" s="73"/>
      <c r="AM60" s="43"/>
      <c r="AN60" s="73"/>
      <c r="AO60" s="43"/>
      <c r="AP60" s="73"/>
      <c r="AQ60" s="43"/>
      <c r="AR60" s="73"/>
      <c r="AS60" s="43"/>
      <c r="AT60" s="73"/>
      <c r="AU60" s="43"/>
      <c r="AV60" s="73"/>
      <c r="AW60" s="43"/>
      <c r="AX60" s="73"/>
      <c r="AY60" s="43"/>
      <c r="AZ60" s="73"/>
      <c r="BA60" s="43"/>
      <c r="BB60" s="73"/>
      <c r="BC60" s="43"/>
      <c r="BD60" s="73"/>
      <c r="BE60" s="43"/>
      <c r="BF60" s="73"/>
      <c r="BG60" s="43"/>
      <c r="BH60" s="73"/>
      <c r="BI60" s="43"/>
      <c r="BJ60" s="73"/>
      <c r="BK60" s="43"/>
      <c r="BL60" s="73"/>
      <c r="BM60" s="43"/>
      <c r="BN60" s="73"/>
      <c r="BO60" s="43"/>
      <c r="BP60" s="73"/>
      <c r="BQ60" s="43"/>
      <c r="BR60" s="73"/>
      <c r="BS60" s="43"/>
    </row>
    <row r="61" spans="1:71" s="74" customFormat="1">
      <c r="A61" s="70" t="s">
        <v>142</v>
      </c>
      <c r="B61" s="71" t="s">
        <v>67</v>
      </c>
      <c r="C61" s="72">
        <v>0</v>
      </c>
      <c r="D61" s="72">
        <v>0</v>
      </c>
      <c r="E61" s="72">
        <f t="shared" si="0"/>
        <v>0</v>
      </c>
      <c r="F61" s="70">
        <f t="shared" si="11"/>
        <v>0</v>
      </c>
      <c r="G61" s="70">
        <f t="shared" si="12"/>
        <v>0</v>
      </c>
      <c r="H61" s="70"/>
      <c r="I61" s="70"/>
      <c r="J61" s="70"/>
      <c r="K61" s="70"/>
      <c r="L61" s="70"/>
      <c r="M61" s="70"/>
      <c r="N61" s="70"/>
      <c r="O61" s="70"/>
      <c r="P61" s="73"/>
      <c r="Q61" s="43"/>
      <c r="R61" s="73"/>
      <c r="S61" s="43"/>
      <c r="T61" s="73"/>
      <c r="U61" s="43"/>
      <c r="V61" s="73"/>
      <c r="W61" s="43"/>
      <c r="X61" s="73"/>
      <c r="Y61" s="43"/>
      <c r="Z61" s="73"/>
      <c r="AA61" s="43"/>
      <c r="AB61" s="73"/>
      <c r="AC61" s="43"/>
      <c r="AD61" s="73"/>
      <c r="AE61" s="43"/>
      <c r="AF61" s="73"/>
      <c r="AG61" s="43"/>
      <c r="AH61" s="73"/>
      <c r="AI61" s="43"/>
      <c r="AJ61" s="73"/>
      <c r="AK61" s="43"/>
      <c r="AL61" s="73"/>
      <c r="AM61" s="43"/>
      <c r="AN61" s="73"/>
      <c r="AO61" s="43"/>
      <c r="AP61" s="73"/>
      <c r="AQ61" s="43"/>
      <c r="AR61" s="73"/>
      <c r="AS61" s="43"/>
      <c r="AT61" s="73"/>
      <c r="AU61" s="43"/>
      <c r="AV61" s="73"/>
      <c r="AW61" s="43"/>
      <c r="AX61" s="73"/>
      <c r="AY61" s="43"/>
      <c r="AZ61" s="73"/>
      <c r="BA61" s="43"/>
      <c r="BB61" s="73"/>
      <c r="BC61" s="43"/>
      <c r="BD61" s="73"/>
      <c r="BE61" s="43"/>
      <c r="BF61" s="73"/>
      <c r="BG61" s="43"/>
      <c r="BH61" s="73"/>
      <c r="BI61" s="43"/>
      <c r="BJ61" s="73"/>
      <c r="BK61" s="43"/>
      <c r="BL61" s="73"/>
      <c r="BM61" s="43"/>
      <c r="BN61" s="73"/>
      <c r="BO61" s="43"/>
      <c r="BP61" s="73"/>
      <c r="BQ61" s="43"/>
      <c r="BR61" s="73"/>
      <c r="BS61" s="43"/>
    </row>
    <row r="62" spans="1:71" s="74" customFormat="1">
      <c r="A62" s="70" t="s">
        <v>142</v>
      </c>
      <c r="B62" s="71" t="s">
        <v>68</v>
      </c>
      <c r="C62" s="72">
        <v>1</v>
      </c>
      <c r="D62" s="72">
        <v>0</v>
      </c>
      <c r="E62" s="72">
        <f t="shared" si="0"/>
        <v>1</v>
      </c>
      <c r="F62" s="70">
        <f t="shared" si="11"/>
        <v>1.1494252873563218E-2</v>
      </c>
      <c r="G62" s="70">
        <f t="shared" si="12"/>
        <v>2.1262478911849774E-2</v>
      </c>
      <c r="H62" s="70"/>
      <c r="I62" s="70"/>
      <c r="J62" s="70"/>
      <c r="K62" s="70"/>
      <c r="L62" s="70"/>
      <c r="M62" s="70"/>
      <c r="N62" s="70"/>
      <c r="O62" s="70"/>
      <c r="P62" s="73"/>
      <c r="Q62" s="43"/>
      <c r="R62" s="73"/>
      <c r="S62" s="43"/>
      <c r="T62" s="73"/>
      <c r="U62" s="43"/>
      <c r="V62" s="73"/>
      <c r="W62" s="43"/>
      <c r="X62" s="73"/>
      <c r="Y62" s="43"/>
      <c r="Z62" s="73"/>
      <c r="AA62" s="43"/>
      <c r="AB62" s="73"/>
      <c r="AC62" s="43"/>
      <c r="AD62" s="73"/>
      <c r="AE62" s="43"/>
      <c r="AF62" s="73"/>
      <c r="AG62" s="43"/>
      <c r="AH62" s="73"/>
      <c r="AI62" s="43"/>
      <c r="AJ62" s="73"/>
      <c r="AK62" s="43"/>
      <c r="AL62" s="73"/>
      <c r="AM62" s="43"/>
      <c r="AN62" s="73"/>
      <c r="AO62" s="43"/>
      <c r="AP62" s="73"/>
      <c r="AQ62" s="43"/>
      <c r="AR62" s="73"/>
      <c r="AS62" s="43"/>
      <c r="AT62" s="73"/>
      <c r="AU62" s="43"/>
      <c r="AV62" s="73"/>
      <c r="AW62" s="43"/>
      <c r="AX62" s="73"/>
      <c r="AY62" s="43"/>
      <c r="AZ62" s="73"/>
      <c r="BA62" s="43"/>
      <c r="BB62" s="73"/>
      <c r="BC62" s="43"/>
      <c r="BD62" s="73"/>
      <c r="BE62" s="43"/>
      <c r="BF62" s="73"/>
      <c r="BG62" s="43"/>
      <c r="BH62" s="73"/>
      <c r="BI62" s="43"/>
      <c r="BJ62" s="73"/>
      <c r="BK62" s="43"/>
      <c r="BL62" s="73"/>
      <c r="BM62" s="43"/>
      <c r="BN62" s="73"/>
      <c r="BO62" s="43"/>
      <c r="BP62" s="73"/>
      <c r="BQ62" s="43"/>
      <c r="BR62" s="73"/>
      <c r="BS62" s="43"/>
    </row>
    <row r="63" spans="1:71" s="75" customFormat="1">
      <c r="A63" s="75" t="s">
        <v>4</v>
      </c>
      <c r="B63" s="76" t="s">
        <v>69</v>
      </c>
      <c r="C63" s="76">
        <v>0</v>
      </c>
      <c r="D63" s="76">
        <v>0</v>
      </c>
      <c r="E63" s="76">
        <f t="shared" si="0"/>
        <v>0</v>
      </c>
      <c r="G63" s="77">
        <f>$B$128/6</f>
        <v>4.0591611753504663E-3</v>
      </c>
      <c r="P63" s="39"/>
      <c r="Q63" s="43"/>
      <c r="R63" s="39"/>
      <c r="S63" s="43"/>
      <c r="T63" s="39"/>
      <c r="U63" s="43"/>
      <c r="V63" s="39"/>
      <c r="W63" s="43"/>
      <c r="X63" s="39"/>
      <c r="Y63" s="43"/>
      <c r="Z63" s="39"/>
      <c r="AA63" s="43"/>
      <c r="AB63" s="39"/>
      <c r="AC63" s="43"/>
      <c r="AD63" s="39"/>
      <c r="AE63" s="43"/>
      <c r="AF63" s="39"/>
      <c r="AG63" s="43"/>
      <c r="AH63" s="39"/>
      <c r="AI63" s="43"/>
      <c r="AJ63" s="39"/>
      <c r="AK63" s="43"/>
      <c r="AL63" s="39"/>
      <c r="AM63" s="43"/>
      <c r="AN63" s="39"/>
      <c r="AO63" s="43"/>
      <c r="AP63" s="39"/>
      <c r="AQ63" s="43"/>
      <c r="AR63" s="39"/>
      <c r="AS63" s="43"/>
      <c r="AT63" s="39"/>
      <c r="AU63" s="43"/>
      <c r="AV63" s="39"/>
      <c r="AW63" s="43"/>
      <c r="AX63" s="39"/>
      <c r="AY63" s="43"/>
      <c r="AZ63" s="39"/>
      <c r="BA63" s="43"/>
      <c r="BB63" s="39"/>
      <c r="BC63" s="43"/>
      <c r="BD63" s="39"/>
      <c r="BE63" s="43"/>
      <c r="BF63" s="39"/>
      <c r="BG63" s="43"/>
      <c r="BH63" s="39"/>
      <c r="BI63" s="43"/>
      <c r="BJ63" s="39"/>
      <c r="BK63" s="43"/>
      <c r="BL63" s="39"/>
      <c r="BM63" s="43"/>
      <c r="BN63" s="39"/>
      <c r="BO63" s="43"/>
      <c r="BP63" s="39"/>
      <c r="BQ63" s="43"/>
      <c r="BR63" s="39"/>
      <c r="BS63" s="43"/>
    </row>
    <row r="64" spans="1:71" s="75" customFormat="1">
      <c r="A64" s="75" t="s">
        <v>4</v>
      </c>
      <c r="B64" s="76" t="s">
        <v>70</v>
      </c>
      <c r="C64" s="78">
        <v>0</v>
      </c>
      <c r="D64" s="78">
        <v>0</v>
      </c>
      <c r="E64" s="78">
        <f t="shared" si="0"/>
        <v>0</v>
      </c>
      <c r="G64" s="77">
        <f t="shared" ref="G64:G68" si="13">$B$128/6</f>
        <v>4.0591611753504663E-3</v>
      </c>
      <c r="P64" s="39"/>
      <c r="Q64" s="43"/>
      <c r="R64" s="39"/>
      <c r="S64" s="43"/>
      <c r="T64" s="39"/>
      <c r="U64" s="43"/>
      <c r="V64" s="39"/>
      <c r="W64" s="43"/>
      <c r="X64" s="39"/>
      <c r="Y64" s="43"/>
      <c r="Z64" s="39"/>
      <c r="AA64" s="43"/>
      <c r="AB64" s="39"/>
      <c r="AC64" s="43"/>
      <c r="AD64" s="39"/>
      <c r="AE64" s="43"/>
      <c r="AF64" s="39"/>
      <c r="AG64" s="43"/>
      <c r="AH64" s="39"/>
      <c r="AI64" s="43"/>
      <c r="AJ64" s="39"/>
      <c r="AK64" s="43"/>
      <c r="AL64" s="39"/>
      <c r="AM64" s="43"/>
      <c r="AN64" s="39"/>
      <c r="AO64" s="43"/>
      <c r="AP64" s="39"/>
      <c r="AQ64" s="43"/>
      <c r="AR64" s="39"/>
      <c r="AS64" s="43"/>
      <c r="AT64" s="39"/>
      <c r="AU64" s="43"/>
      <c r="AV64" s="39"/>
      <c r="AW64" s="43"/>
      <c r="AX64" s="39"/>
      <c r="AY64" s="43"/>
      <c r="AZ64" s="39"/>
      <c r="BA64" s="43"/>
      <c r="BB64" s="39"/>
      <c r="BC64" s="43"/>
      <c r="BD64" s="39"/>
      <c r="BE64" s="43"/>
      <c r="BF64" s="39"/>
      <c r="BG64" s="43"/>
      <c r="BH64" s="39"/>
      <c r="BI64" s="43"/>
      <c r="BJ64" s="39"/>
      <c r="BK64" s="43"/>
      <c r="BL64" s="39"/>
      <c r="BM64" s="43"/>
      <c r="BN64" s="39"/>
      <c r="BO64" s="43"/>
      <c r="BP64" s="39"/>
      <c r="BQ64" s="43"/>
      <c r="BR64" s="39"/>
      <c r="BS64" s="43"/>
    </row>
    <row r="65" spans="1:71" s="75" customFormat="1">
      <c r="A65" s="75" t="s">
        <v>4</v>
      </c>
      <c r="B65" s="76" t="s">
        <v>71</v>
      </c>
      <c r="C65" s="78">
        <v>0</v>
      </c>
      <c r="D65" s="78">
        <v>0</v>
      </c>
      <c r="E65" s="78">
        <f t="shared" si="0"/>
        <v>0</v>
      </c>
      <c r="G65" s="77">
        <f t="shared" si="13"/>
        <v>4.0591611753504663E-3</v>
      </c>
      <c r="P65" s="39"/>
      <c r="Q65" s="43"/>
      <c r="R65" s="39"/>
      <c r="S65" s="43"/>
      <c r="T65" s="39"/>
      <c r="U65" s="43"/>
      <c r="V65" s="39"/>
      <c r="W65" s="43"/>
      <c r="X65" s="39"/>
      <c r="Y65" s="43"/>
      <c r="Z65" s="39"/>
      <c r="AA65" s="43"/>
      <c r="AB65" s="39"/>
      <c r="AC65" s="43"/>
      <c r="AD65" s="39"/>
      <c r="AE65" s="43"/>
      <c r="AF65" s="39"/>
      <c r="AG65" s="43"/>
      <c r="AH65" s="39"/>
      <c r="AI65" s="43"/>
      <c r="AJ65" s="39"/>
      <c r="AK65" s="43"/>
      <c r="AL65" s="39"/>
      <c r="AM65" s="43"/>
      <c r="AN65" s="39"/>
      <c r="AO65" s="43"/>
      <c r="AP65" s="39"/>
      <c r="AQ65" s="43"/>
      <c r="AR65" s="39"/>
      <c r="AS65" s="43"/>
      <c r="AT65" s="39"/>
      <c r="AU65" s="43"/>
      <c r="AV65" s="39"/>
      <c r="AW65" s="43"/>
      <c r="AX65" s="39"/>
      <c r="AY65" s="43"/>
      <c r="AZ65" s="39"/>
      <c r="BA65" s="43"/>
      <c r="BB65" s="39"/>
      <c r="BC65" s="43"/>
      <c r="BD65" s="39"/>
      <c r="BE65" s="43"/>
      <c r="BF65" s="39"/>
      <c r="BG65" s="43"/>
      <c r="BH65" s="39"/>
      <c r="BI65" s="43"/>
      <c r="BJ65" s="39"/>
      <c r="BK65" s="43"/>
      <c r="BL65" s="39"/>
      <c r="BM65" s="43"/>
      <c r="BN65" s="39"/>
      <c r="BO65" s="43"/>
      <c r="BP65" s="39"/>
      <c r="BQ65" s="43"/>
      <c r="BR65" s="39"/>
      <c r="BS65" s="43"/>
    </row>
    <row r="66" spans="1:71" s="75" customFormat="1">
      <c r="A66" s="75" t="s">
        <v>4</v>
      </c>
      <c r="B66" s="76" t="s">
        <v>72</v>
      </c>
      <c r="C66" s="78">
        <v>0</v>
      </c>
      <c r="D66" s="78">
        <v>0</v>
      </c>
      <c r="E66" s="78">
        <f t="shared" si="0"/>
        <v>0</v>
      </c>
      <c r="G66" s="77">
        <f t="shared" si="13"/>
        <v>4.0591611753504663E-3</v>
      </c>
      <c r="P66" s="39"/>
      <c r="Q66" s="43"/>
      <c r="R66" s="39"/>
      <c r="S66" s="43"/>
      <c r="T66" s="39"/>
      <c r="U66" s="43"/>
      <c r="V66" s="39"/>
      <c r="W66" s="43"/>
      <c r="X66" s="39"/>
      <c r="Y66" s="43"/>
      <c r="Z66" s="39"/>
      <c r="AA66" s="43"/>
      <c r="AB66" s="39"/>
      <c r="AC66" s="43"/>
      <c r="AD66" s="39"/>
      <c r="AE66" s="43"/>
      <c r="AF66" s="39"/>
      <c r="AG66" s="43"/>
      <c r="AH66" s="39"/>
      <c r="AI66" s="43"/>
      <c r="AJ66" s="39"/>
      <c r="AK66" s="43"/>
      <c r="AL66" s="39"/>
      <c r="AM66" s="43"/>
      <c r="AN66" s="39"/>
      <c r="AO66" s="43"/>
      <c r="AP66" s="39"/>
      <c r="AQ66" s="43"/>
      <c r="AR66" s="39"/>
      <c r="AS66" s="43"/>
      <c r="AT66" s="39"/>
      <c r="AU66" s="43"/>
      <c r="AV66" s="39"/>
      <c r="AW66" s="43"/>
      <c r="AX66" s="39"/>
      <c r="AY66" s="43"/>
      <c r="AZ66" s="39"/>
      <c r="BA66" s="43"/>
      <c r="BB66" s="39"/>
      <c r="BC66" s="43"/>
      <c r="BD66" s="39"/>
      <c r="BE66" s="43"/>
      <c r="BF66" s="39"/>
      <c r="BG66" s="43"/>
      <c r="BH66" s="39"/>
      <c r="BI66" s="43"/>
      <c r="BJ66" s="39"/>
      <c r="BK66" s="43"/>
      <c r="BL66" s="39"/>
      <c r="BM66" s="43"/>
      <c r="BN66" s="39"/>
      <c r="BO66" s="43"/>
      <c r="BP66" s="39"/>
      <c r="BQ66" s="43"/>
      <c r="BR66" s="39"/>
      <c r="BS66" s="43"/>
    </row>
    <row r="67" spans="1:71" s="75" customFormat="1">
      <c r="A67" s="75" t="s">
        <v>4</v>
      </c>
      <c r="B67" s="76" t="s">
        <v>73</v>
      </c>
      <c r="C67" s="78">
        <v>0</v>
      </c>
      <c r="D67" s="78">
        <v>0</v>
      </c>
      <c r="E67" s="78">
        <f t="shared" si="0"/>
        <v>0</v>
      </c>
      <c r="G67" s="77">
        <f t="shared" si="13"/>
        <v>4.0591611753504663E-3</v>
      </c>
      <c r="P67" s="39"/>
      <c r="Q67" s="43"/>
      <c r="R67" s="39"/>
      <c r="S67" s="43"/>
      <c r="T67" s="39"/>
      <c r="U67" s="43"/>
      <c r="V67" s="39"/>
      <c r="W67" s="43"/>
      <c r="X67" s="39"/>
      <c r="Y67" s="43"/>
      <c r="Z67" s="39"/>
      <c r="AA67" s="43"/>
      <c r="AB67" s="39"/>
      <c r="AC67" s="43"/>
      <c r="AD67" s="39"/>
      <c r="AE67" s="43"/>
      <c r="AF67" s="39"/>
      <c r="AG67" s="43"/>
      <c r="AH67" s="39"/>
      <c r="AI67" s="43"/>
      <c r="AJ67" s="39"/>
      <c r="AK67" s="43"/>
      <c r="AL67" s="39"/>
      <c r="AM67" s="43"/>
      <c r="AN67" s="39"/>
      <c r="AO67" s="43"/>
      <c r="AP67" s="39"/>
      <c r="AQ67" s="43"/>
      <c r="AR67" s="39"/>
      <c r="AS67" s="43"/>
      <c r="AT67" s="39"/>
      <c r="AU67" s="43"/>
      <c r="AV67" s="39"/>
      <c r="AW67" s="43"/>
      <c r="AX67" s="39"/>
      <c r="AY67" s="43"/>
      <c r="AZ67" s="39"/>
      <c r="BA67" s="43"/>
      <c r="BB67" s="39"/>
      <c r="BC67" s="43"/>
      <c r="BD67" s="39"/>
      <c r="BE67" s="43"/>
      <c r="BF67" s="39"/>
      <c r="BG67" s="43"/>
      <c r="BH67" s="39"/>
      <c r="BI67" s="43"/>
      <c r="BJ67" s="39"/>
      <c r="BK67" s="43"/>
      <c r="BL67" s="39"/>
      <c r="BM67" s="43"/>
      <c r="BN67" s="39"/>
      <c r="BO67" s="43"/>
      <c r="BP67" s="39"/>
      <c r="BQ67" s="43"/>
      <c r="BR67" s="39"/>
      <c r="BS67" s="43"/>
    </row>
    <row r="68" spans="1:71" s="75" customFormat="1">
      <c r="A68" s="75" t="s">
        <v>4</v>
      </c>
      <c r="B68" s="76" t="s">
        <v>74</v>
      </c>
      <c r="C68" s="78">
        <v>0</v>
      </c>
      <c r="D68" s="78">
        <v>0</v>
      </c>
      <c r="E68" s="78">
        <f t="shared" si="0"/>
        <v>0</v>
      </c>
      <c r="G68" s="77">
        <f t="shared" si="13"/>
        <v>4.0591611753504663E-3</v>
      </c>
      <c r="P68" s="39"/>
      <c r="Q68" s="43"/>
      <c r="R68" s="39"/>
      <c r="S68" s="43"/>
      <c r="T68" s="39"/>
      <c r="U68" s="43"/>
      <c r="V68" s="39"/>
      <c r="W68" s="43"/>
      <c r="X68" s="39"/>
      <c r="Y68" s="43"/>
      <c r="Z68" s="39"/>
      <c r="AA68" s="43"/>
      <c r="AB68" s="39"/>
      <c r="AC68" s="43"/>
      <c r="AD68" s="39"/>
      <c r="AE68" s="43"/>
      <c r="AF68" s="39"/>
      <c r="AG68" s="43"/>
      <c r="AH68" s="39"/>
      <c r="AI68" s="43"/>
      <c r="AJ68" s="39"/>
      <c r="AK68" s="43"/>
      <c r="AL68" s="39"/>
      <c r="AM68" s="43"/>
      <c r="AN68" s="39"/>
      <c r="AO68" s="43"/>
      <c r="AP68" s="39"/>
      <c r="AQ68" s="43"/>
      <c r="AR68" s="39"/>
      <c r="AS68" s="43"/>
      <c r="AT68" s="39"/>
      <c r="AU68" s="43"/>
      <c r="AV68" s="39"/>
      <c r="AW68" s="43"/>
      <c r="AX68" s="39"/>
      <c r="AY68" s="43"/>
      <c r="AZ68" s="39"/>
      <c r="BA68" s="43"/>
      <c r="BB68" s="39"/>
      <c r="BC68" s="43"/>
      <c r="BD68" s="39"/>
      <c r="BE68" s="43"/>
      <c r="BF68" s="39"/>
      <c r="BG68" s="43"/>
      <c r="BH68" s="39"/>
      <c r="BI68" s="43"/>
      <c r="BJ68" s="39"/>
      <c r="BK68" s="43"/>
      <c r="BL68" s="39"/>
      <c r="BM68" s="43"/>
      <c r="BN68" s="39"/>
      <c r="BO68" s="43"/>
      <c r="BP68" s="39"/>
      <c r="BQ68" s="43"/>
      <c r="BR68" s="39"/>
      <c r="BS68" s="43"/>
    </row>
    <row r="69" spans="1:71" s="74" customFormat="1">
      <c r="A69" s="70" t="s">
        <v>142</v>
      </c>
      <c r="B69" s="71" t="s">
        <v>75</v>
      </c>
      <c r="C69" s="72">
        <v>0</v>
      </c>
      <c r="D69" s="72">
        <v>0</v>
      </c>
      <c r="E69" s="72">
        <f t="shared" ref="E69:E109" si="14">C69+D69</f>
        <v>0</v>
      </c>
      <c r="F69" s="70">
        <f t="shared" si="11"/>
        <v>0</v>
      </c>
      <c r="G69" s="70">
        <f>F69*$B$122</f>
        <v>0</v>
      </c>
      <c r="H69" s="70"/>
      <c r="I69" s="70"/>
      <c r="J69" s="70"/>
      <c r="K69" s="70"/>
      <c r="L69" s="70"/>
      <c r="M69" s="70"/>
      <c r="N69" s="70"/>
      <c r="O69" s="70"/>
      <c r="P69" s="73"/>
      <c r="Q69" s="43"/>
      <c r="R69" s="73"/>
      <c r="S69" s="43"/>
      <c r="T69" s="73"/>
      <c r="U69" s="43"/>
      <c r="V69" s="73"/>
      <c r="W69" s="43"/>
      <c r="X69" s="73"/>
      <c r="Y69" s="43"/>
      <c r="Z69" s="73"/>
      <c r="AA69" s="43"/>
      <c r="AB69" s="73"/>
      <c r="AC69" s="43"/>
      <c r="AD69" s="73"/>
      <c r="AE69" s="43"/>
      <c r="AF69" s="73"/>
      <c r="AG69" s="43"/>
      <c r="AH69" s="73"/>
      <c r="AI69" s="43"/>
      <c r="AJ69" s="73"/>
      <c r="AK69" s="43"/>
      <c r="AL69" s="73"/>
      <c r="AM69" s="43"/>
      <c r="AN69" s="73"/>
      <c r="AO69" s="43"/>
      <c r="AP69" s="73"/>
      <c r="AQ69" s="43"/>
      <c r="AR69" s="73"/>
      <c r="AS69" s="43"/>
      <c r="AT69" s="73"/>
      <c r="AU69" s="43"/>
      <c r="AV69" s="73"/>
      <c r="AW69" s="43"/>
      <c r="AX69" s="73"/>
      <c r="AY69" s="43"/>
      <c r="AZ69" s="73"/>
      <c r="BA69" s="43"/>
      <c r="BB69" s="73"/>
      <c r="BC69" s="43"/>
      <c r="BD69" s="73"/>
      <c r="BE69" s="43"/>
      <c r="BF69" s="73"/>
      <c r="BG69" s="43"/>
      <c r="BH69" s="73"/>
      <c r="BI69" s="43"/>
      <c r="BJ69" s="73"/>
      <c r="BK69" s="43"/>
      <c r="BL69" s="73"/>
      <c r="BM69" s="43"/>
      <c r="BN69" s="73"/>
      <c r="BO69" s="43"/>
      <c r="BP69" s="73"/>
      <c r="BQ69" s="43"/>
      <c r="BR69" s="73"/>
      <c r="BS69" s="43"/>
    </row>
    <row r="70" spans="1:71" s="74" customFormat="1">
      <c r="A70" s="79" t="s">
        <v>145</v>
      </c>
      <c r="B70" s="80" t="s">
        <v>76</v>
      </c>
      <c r="C70" s="81">
        <v>1</v>
      </c>
      <c r="D70" s="81">
        <v>0</v>
      </c>
      <c r="E70" s="81">
        <f t="shared" si="14"/>
        <v>1</v>
      </c>
      <c r="F70" s="79">
        <f>E70/$C$123</f>
        <v>1</v>
      </c>
      <c r="G70" s="79">
        <f>F70*$B$123</f>
        <v>0.47007277107550482</v>
      </c>
      <c r="H70" s="79"/>
      <c r="I70" s="79"/>
      <c r="J70" s="79"/>
      <c r="K70" s="79"/>
      <c r="L70" s="79"/>
      <c r="M70" s="79"/>
      <c r="N70" s="79"/>
      <c r="O70" s="79"/>
      <c r="P70" s="39"/>
      <c r="Q70" s="43"/>
      <c r="R70" s="39"/>
      <c r="S70" s="43"/>
      <c r="T70" s="39"/>
      <c r="U70" s="43"/>
      <c r="V70" s="39"/>
      <c r="W70" s="43"/>
      <c r="X70" s="39"/>
      <c r="Y70" s="43"/>
      <c r="Z70" s="39"/>
      <c r="AA70" s="43"/>
      <c r="AB70" s="39"/>
      <c r="AC70" s="43"/>
      <c r="AD70" s="39"/>
      <c r="AE70" s="43"/>
      <c r="AF70" s="39"/>
      <c r="AG70" s="43"/>
      <c r="AH70" s="39"/>
      <c r="AI70" s="43"/>
      <c r="AJ70" s="39"/>
      <c r="AK70" s="43"/>
      <c r="AL70" s="39"/>
      <c r="AM70" s="43"/>
      <c r="AN70" s="39"/>
      <c r="AO70" s="43"/>
      <c r="AP70" s="39"/>
      <c r="AQ70" s="43"/>
      <c r="AR70" s="39"/>
      <c r="AS70" s="43"/>
      <c r="AT70" s="39"/>
      <c r="AU70" s="43"/>
      <c r="AV70" s="39"/>
      <c r="AW70" s="43"/>
      <c r="AX70" s="39"/>
      <c r="AY70" s="43"/>
      <c r="AZ70" s="39"/>
      <c r="BA70" s="43"/>
      <c r="BB70" s="39"/>
      <c r="BC70" s="43"/>
      <c r="BD70" s="39"/>
      <c r="BE70" s="43"/>
      <c r="BF70" s="39"/>
      <c r="BG70" s="43"/>
      <c r="BH70" s="39"/>
      <c r="BI70" s="43"/>
      <c r="BJ70" s="39"/>
      <c r="BK70" s="43"/>
      <c r="BL70" s="39"/>
      <c r="BM70" s="43"/>
      <c r="BN70" s="39"/>
      <c r="BO70" s="43"/>
      <c r="BP70" s="39"/>
      <c r="BQ70" s="43"/>
      <c r="BR70" s="39"/>
      <c r="BS70" s="43"/>
    </row>
    <row r="71" spans="1:71" s="74" customFormat="1">
      <c r="A71" s="79" t="s">
        <v>145</v>
      </c>
      <c r="B71" s="80" t="s">
        <v>77</v>
      </c>
      <c r="C71" s="81">
        <v>0</v>
      </c>
      <c r="D71" s="81">
        <v>0</v>
      </c>
      <c r="E71" s="81">
        <f t="shared" si="14"/>
        <v>0</v>
      </c>
      <c r="F71" s="79">
        <f t="shared" ref="F71:F74" si="15">E71/$C$123</f>
        <v>0</v>
      </c>
      <c r="G71" s="79">
        <f t="shared" ref="G71:G74" si="16">F71*$B$123</f>
        <v>0</v>
      </c>
      <c r="H71" s="79"/>
      <c r="I71" s="79"/>
      <c r="J71" s="79"/>
      <c r="K71" s="79"/>
      <c r="L71" s="79"/>
      <c r="M71" s="79"/>
      <c r="N71" s="79"/>
      <c r="O71" s="79"/>
      <c r="P71" s="39"/>
      <c r="Q71" s="43"/>
      <c r="R71" s="39"/>
      <c r="S71" s="43"/>
      <c r="T71" s="39"/>
      <c r="U71" s="43"/>
      <c r="V71" s="39"/>
      <c r="W71" s="43"/>
      <c r="X71" s="39"/>
      <c r="Y71" s="43"/>
      <c r="Z71" s="39"/>
      <c r="AA71" s="43"/>
      <c r="AB71" s="39"/>
      <c r="AC71" s="43"/>
      <c r="AD71" s="39"/>
      <c r="AE71" s="43"/>
      <c r="AF71" s="39"/>
      <c r="AG71" s="43"/>
      <c r="AH71" s="39"/>
      <c r="AI71" s="43"/>
      <c r="AJ71" s="39"/>
      <c r="AK71" s="43"/>
      <c r="AL71" s="39"/>
      <c r="AM71" s="43"/>
      <c r="AN71" s="39"/>
      <c r="AO71" s="43"/>
      <c r="AP71" s="39"/>
      <c r="AQ71" s="43"/>
      <c r="AR71" s="39"/>
      <c r="AS71" s="43"/>
      <c r="AT71" s="39"/>
      <c r="AU71" s="43"/>
      <c r="AV71" s="39"/>
      <c r="AW71" s="43"/>
      <c r="AX71" s="39"/>
      <c r="AY71" s="43"/>
      <c r="AZ71" s="39"/>
      <c r="BA71" s="43"/>
      <c r="BB71" s="39"/>
      <c r="BC71" s="43"/>
      <c r="BD71" s="39"/>
      <c r="BE71" s="43"/>
      <c r="BF71" s="39"/>
      <c r="BG71" s="43"/>
      <c r="BH71" s="39"/>
      <c r="BI71" s="43"/>
      <c r="BJ71" s="39"/>
      <c r="BK71" s="43"/>
      <c r="BL71" s="39"/>
      <c r="BM71" s="43"/>
      <c r="BN71" s="39"/>
      <c r="BO71" s="43"/>
      <c r="BP71" s="39"/>
      <c r="BQ71" s="43"/>
      <c r="BR71" s="39"/>
      <c r="BS71" s="43"/>
    </row>
    <row r="72" spans="1:71" s="74" customFormat="1">
      <c r="A72" s="79" t="s">
        <v>145</v>
      </c>
      <c r="B72" s="80" t="s">
        <v>78</v>
      </c>
      <c r="C72" s="81">
        <v>0</v>
      </c>
      <c r="D72" s="81">
        <v>0</v>
      </c>
      <c r="E72" s="81">
        <f t="shared" si="14"/>
        <v>0</v>
      </c>
      <c r="F72" s="79">
        <f t="shared" si="15"/>
        <v>0</v>
      </c>
      <c r="G72" s="79">
        <f t="shared" si="16"/>
        <v>0</v>
      </c>
      <c r="H72" s="79"/>
      <c r="I72" s="79"/>
      <c r="J72" s="79"/>
      <c r="K72" s="79"/>
      <c r="L72" s="79"/>
      <c r="M72" s="79"/>
      <c r="N72" s="79"/>
      <c r="O72" s="79"/>
      <c r="P72" s="39"/>
      <c r="Q72" s="43"/>
      <c r="R72" s="39"/>
      <c r="S72" s="43"/>
      <c r="T72" s="39"/>
      <c r="U72" s="43"/>
      <c r="V72" s="39"/>
      <c r="W72" s="43"/>
      <c r="X72" s="39"/>
      <c r="Y72" s="43"/>
      <c r="Z72" s="39"/>
      <c r="AA72" s="43"/>
      <c r="AB72" s="39"/>
      <c r="AC72" s="43"/>
      <c r="AD72" s="39"/>
      <c r="AE72" s="43"/>
      <c r="AF72" s="39"/>
      <c r="AG72" s="43"/>
      <c r="AH72" s="39"/>
      <c r="AI72" s="43"/>
      <c r="AJ72" s="39"/>
      <c r="AK72" s="43"/>
      <c r="AL72" s="39"/>
      <c r="AM72" s="43"/>
      <c r="AN72" s="39"/>
      <c r="AO72" s="43"/>
      <c r="AP72" s="39"/>
      <c r="AQ72" s="43"/>
      <c r="AR72" s="39"/>
      <c r="AS72" s="43"/>
      <c r="AT72" s="39"/>
      <c r="AU72" s="43"/>
      <c r="AV72" s="39"/>
      <c r="AW72" s="43"/>
      <c r="AX72" s="39"/>
      <c r="AY72" s="43"/>
      <c r="AZ72" s="39"/>
      <c r="BA72" s="43"/>
      <c r="BB72" s="39"/>
      <c r="BC72" s="43"/>
      <c r="BD72" s="39"/>
      <c r="BE72" s="43"/>
      <c r="BF72" s="39"/>
      <c r="BG72" s="43"/>
      <c r="BH72" s="39"/>
      <c r="BI72" s="43"/>
      <c r="BJ72" s="39"/>
      <c r="BK72" s="43"/>
      <c r="BL72" s="39"/>
      <c r="BM72" s="43"/>
      <c r="BN72" s="39"/>
      <c r="BO72" s="43"/>
      <c r="BP72" s="39"/>
      <c r="BQ72" s="43"/>
      <c r="BR72" s="39"/>
      <c r="BS72" s="43"/>
    </row>
    <row r="73" spans="1:71" s="74" customFormat="1">
      <c r="A73" s="79" t="s">
        <v>145</v>
      </c>
      <c r="B73" s="80" t="s">
        <v>79</v>
      </c>
      <c r="C73" s="81">
        <v>0</v>
      </c>
      <c r="D73" s="81">
        <v>0</v>
      </c>
      <c r="E73" s="81">
        <f t="shared" si="14"/>
        <v>0</v>
      </c>
      <c r="F73" s="79">
        <f t="shared" si="15"/>
        <v>0</v>
      </c>
      <c r="G73" s="79">
        <f t="shared" si="16"/>
        <v>0</v>
      </c>
      <c r="H73" s="79"/>
      <c r="I73" s="79"/>
      <c r="J73" s="79"/>
      <c r="K73" s="79"/>
      <c r="L73" s="79"/>
      <c r="M73" s="79"/>
      <c r="N73" s="79"/>
      <c r="O73" s="79"/>
      <c r="P73" s="39"/>
      <c r="Q73" s="43"/>
      <c r="R73" s="39"/>
      <c r="S73" s="43"/>
      <c r="T73" s="39"/>
      <c r="U73" s="43"/>
      <c r="V73" s="39"/>
      <c r="W73" s="43"/>
      <c r="X73" s="39"/>
      <c r="Y73" s="43"/>
      <c r="Z73" s="39"/>
      <c r="AA73" s="43"/>
      <c r="AB73" s="39"/>
      <c r="AC73" s="43"/>
      <c r="AD73" s="39"/>
      <c r="AE73" s="43"/>
      <c r="AF73" s="39"/>
      <c r="AG73" s="43"/>
      <c r="AH73" s="39"/>
      <c r="AI73" s="43"/>
      <c r="AJ73" s="39"/>
      <c r="AK73" s="43"/>
      <c r="AL73" s="39"/>
      <c r="AM73" s="43"/>
      <c r="AN73" s="39"/>
      <c r="AO73" s="43"/>
      <c r="AP73" s="39"/>
      <c r="AQ73" s="43"/>
      <c r="AR73" s="39"/>
      <c r="AS73" s="43"/>
      <c r="AT73" s="39"/>
      <c r="AU73" s="43"/>
      <c r="AV73" s="39"/>
      <c r="AW73" s="43"/>
      <c r="AX73" s="39"/>
      <c r="AY73" s="43"/>
      <c r="AZ73" s="39"/>
      <c r="BA73" s="43"/>
      <c r="BB73" s="39"/>
      <c r="BC73" s="43"/>
      <c r="BD73" s="39"/>
      <c r="BE73" s="43"/>
      <c r="BF73" s="39"/>
      <c r="BG73" s="43"/>
      <c r="BH73" s="39"/>
      <c r="BI73" s="43"/>
      <c r="BJ73" s="39"/>
      <c r="BK73" s="43"/>
      <c r="BL73" s="39"/>
      <c r="BM73" s="43"/>
      <c r="BN73" s="39"/>
      <c r="BO73" s="43"/>
      <c r="BP73" s="39"/>
      <c r="BQ73" s="43"/>
      <c r="BR73" s="39"/>
      <c r="BS73" s="43"/>
    </row>
    <row r="74" spans="1:71" s="74" customFormat="1">
      <c r="A74" s="79" t="s">
        <v>145</v>
      </c>
      <c r="B74" s="80" t="s">
        <v>80</v>
      </c>
      <c r="C74" s="81">
        <v>0</v>
      </c>
      <c r="D74" s="81">
        <v>0</v>
      </c>
      <c r="E74" s="81">
        <f t="shared" si="14"/>
        <v>0</v>
      </c>
      <c r="F74" s="79">
        <f t="shared" si="15"/>
        <v>0</v>
      </c>
      <c r="G74" s="79">
        <f t="shared" si="16"/>
        <v>0</v>
      </c>
      <c r="H74" s="79"/>
      <c r="I74" s="79"/>
      <c r="J74" s="79"/>
      <c r="K74" s="79"/>
      <c r="L74" s="79"/>
      <c r="M74" s="79"/>
      <c r="N74" s="79"/>
      <c r="O74" s="79"/>
      <c r="P74" s="39"/>
      <c r="Q74" s="43"/>
      <c r="R74" s="39"/>
      <c r="S74" s="43"/>
      <c r="T74" s="39"/>
      <c r="U74" s="43"/>
      <c r="V74" s="39"/>
      <c r="W74" s="43"/>
      <c r="X74" s="39"/>
      <c r="Y74" s="43"/>
      <c r="Z74" s="39"/>
      <c r="AA74" s="43"/>
      <c r="AB74" s="39"/>
      <c r="AC74" s="43"/>
      <c r="AD74" s="39"/>
      <c r="AE74" s="43"/>
      <c r="AF74" s="39"/>
      <c r="AG74" s="43"/>
      <c r="AH74" s="39"/>
      <c r="AI74" s="43"/>
      <c r="AJ74" s="39"/>
      <c r="AK74" s="43"/>
      <c r="AL74" s="39"/>
      <c r="AM74" s="43"/>
      <c r="AN74" s="39"/>
      <c r="AO74" s="43"/>
      <c r="AP74" s="39"/>
      <c r="AQ74" s="43"/>
      <c r="AR74" s="39"/>
      <c r="AS74" s="43"/>
      <c r="AT74" s="39"/>
      <c r="AU74" s="43"/>
      <c r="AV74" s="39"/>
      <c r="AW74" s="43"/>
      <c r="AX74" s="39"/>
      <c r="AY74" s="43"/>
      <c r="AZ74" s="39"/>
      <c r="BA74" s="43"/>
      <c r="BB74" s="39"/>
      <c r="BC74" s="43"/>
      <c r="BD74" s="39"/>
      <c r="BE74" s="43"/>
      <c r="BF74" s="39"/>
      <c r="BG74" s="43"/>
      <c r="BH74" s="39"/>
      <c r="BI74" s="43"/>
      <c r="BJ74" s="39"/>
      <c r="BK74" s="43"/>
      <c r="BL74" s="39"/>
      <c r="BM74" s="43"/>
      <c r="BN74" s="39"/>
      <c r="BO74" s="43"/>
      <c r="BP74" s="39"/>
      <c r="BQ74" s="43"/>
      <c r="BR74" s="39"/>
      <c r="BS74" s="43"/>
    </row>
    <row r="75" spans="1:71" s="74" customFormat="1">
      <c r="A75" s="74" t="s">
        <v>146</v>
      </c>
      <c r="B75" s="82" t="s">
        <v>81</v>
      </c>
      <c r="C75" s="83">
        <v>0</v>
      </c>
      <c r="D75" s="83">
        <v>0</v>
      </c>
      <c r="E75" s="83">
        <f t="shared" si="14"/>
        <v>0</v>
      </c>
      <c r="F75" s="74">
        <f>E75/$C$125</f>
        <v>0</v>
      </c>
      <c r="G75" s="74">
        <f>F75*$B$125</f>
        <v>0</v>
      </c>
      <c r="P75" s="39"/>
      <c r="Q75" s="43"/>
      <c r="R75" s="39"/>
      <c r="S75" s="43"/>
      <c r="T75" s="39"/>
      <c r="U75" s="43"/>
      <c r="V75" s="39"/>
      <c r="W75" s="43"/>
      <c r="X75" s="39"/>
      <c r="Y75" s="43"/>
      <c r="Z75" s="39"/>
      <c r="AA75" s="43"/>
      <c r="AB75" s="39"/>
      <c r="AC75" s="43"/>
      <c r="AD75" s="39"/>
      <c r="AE75" s="43"/>
      <c r="AF75" s="39"/>
      <c r="AG75" s="43"/>
      <c r="AH75" s="39"/>
      <c r="AI75" s="43"/>
      <c r="AJ75" s="39"/>
      <c r="AK75" s="43"/>
      <c r="AL75" s="39"/>
      <c r="AM75" s="43"/>
      <c r="AN75" s="39"/>
      <c r="AO75" s="43"/>
      <c r="AP75" s="39"/>
      <c r="AQ75" s="43"/>
      <c r="AR75" s="39"/>
      <c r="AS75" s="43"/>
      <c r="AT75" s="39"/>
      <c r="AU75" s="43"/>
      <c r="AV75" s="39"/>
      <c r="AW75" s="43"/>
      <c r="AX75" s="39"/>
      <c r="AY75" s="43"/>
      <c r="AZ75" s="39"/>
      <c r="BA75" s="43"/>
      <c r="BB75" s="39"/>
      <c r="BC75" s="43"/>
      <c r="BD75" s="39"/>
      <c r="BE75" s="43"/>
      <c r="BF75" s="39"/>
      <c r="BG75" s="43"/>
      <c r="BH75" s="39"/>
      <c r="BI75" s="43"/>
      <c r="BJ75" s="39"/>
      <c r="BK75" s="43"/>
      <c r="BL75" s="39"/>
      <c r="BM75" s="43"/>
      <c r="BN75" s="39"/>
      <c r="BO75" s="43"/>
      <c r="BP75" s="39"/>
      <c r="BQ75" s="43"/>
      <c r="BR75" s="39"/>
      <c r="BS75" s="43"/>
    </row>
    <row r="76" spans="1:71" s="74" customFormat="1">
      <c r="A76" s="74" t="s">
        <v>146</v>
      </c>
      <c r="B76" s="82" t="s">
        <v>82</v>
      </c>
      <c r="C76" s="83">
        <v>0</v>
      </c>
      <c r="D76" s="83">
        <v>0</v>
      </c>
      <c r="E76" s="83">
        <f t="shared" si="14"/>
        <v>0</v>
      </c>
      <c r="F76" s="74">
        <f t="shared" ref="F76:F109" si="17">E76/$C$125</f>
        <v>0</v>
      </c>
      <c r="G76" s="74">
        <f t="shared" ref="G76:G109" si="18">F76*$B$125</f>
        <v>0</v>
      </c>
      <c r="P76" s="39"/>
      <c r="Q76" s="43"/>
      <c r="R76" s="39"/>
      <c r="S76" s="43"/>
      <c r="T76" s="39"/>
      <c r="U76" s="43"/>
      <c r="V76" s="39"/>
      <c r="W76" s="43"/>
      <c r="X76" s="39"/>
      <c r="Y76" s="43"/>
      <c r="Z76" s="39"/>
      <c r="AA76" s="43"/>
      <c r="AB76" s="39"/>
      <c r="AC76" s="43"/>
      <c r="AD76" s="39"/>
      <c r="AE76" s="43"/>
      <c r="AF76" s="39"/>
      <c r="AG76" s="43"/>
      <c r="AH76" s="39"/>
      <c r="AI76" s="43"/>
      <c r="AJ76" s="39"/>
      <c r="AK76" s="43"/>
      <c r="AL76" s="39"/>
      <c r="AM76" s="43"/>
      <c r="AN76" s="39"/>
      <c r="AO76" s="43"/>
      <c r="AP76" s="39"/>
      <c r="AQ76" s="43"/>
      <c r="AR76" s="39"/>
      <c r="AS76" s="43"/>
      <c r="AT76" s="39"/>
      <c r="AU76" s="43"/>
      <c r="AV76" s="39"/>
      <c r="AW76" s="43"/>
      <c r="AX76" s="39"/>
      <c r="AY76" s="43"/>
      <c r="AZ76" s="39"/>
      <c r="BA76" s="43"/>
      <c r="BB76" s="39"/>
      <c r="BC76" s="43"/>
      <c r="BD76" s="39"/>
      <c r="BE76" s="43"/>
      <c r="BF76" s="39"/>
      <c r="BG76" s="43"/>
      <c r="BH76" s="39"/>
      <c r="BI76" s="43"/>
      <c r="BJ76" s="39"/>
      <c r="BK76" s="43"/>
      <c r="BL76" s="39"/>
      <c r="BM76" s="43"/>
      <c r="BN76" s="39"/>
      <c r="BO76" s="43"/>
      <c r="BP76" s="39"/>
      <c r="BQ76" s="43"/>
      <c r="BR76" s="39"/>
      <c r="BS76" s="43"/>
    </row>
    <row r="77" spans="1:71" s="74" customFormat="1">
      <c r="A77" s="74" t="s">
        <v>146</v>
      </c>
      <c r="B77" s="82" t="s">
        <v>83</v>
      </c>
      <c r="C77" s="83">
        <v>0</v>
      </c>
      <c r="D77" s="83">
        <v>0</v>
      </c>
      <c r="E77" s="83">
        <f t="shared" si="14"/>
        <v>0</v>
      </c>
      <c r="F77" s="74">
        <f t="shared" si="17"/>
        <v>0</v>
      </c>
      <c r="G77" s="74">
        <f t="shared" si="18"/>
        <v>0</v>
      </c>
      <c r="P77" s="39"/>
      <c r="Q77" s="43"/>
      <c r="R77" s="39"/>
      <c r="S77" s="43"/>
      <c r="T77" s="39"/>
      <c r="U77" s="43"/>
      <c r="V77" s="39"/>
      <c r="W77" s="43"/>
      <c r="X77" s="39"/>
      <c r="Y77" s="43"/>
      <c r="Z77" s="39"/>
      <c r="AA77" s="43"/>
      <c r="AB77" s="39"/>
      <c r="AC77" s="43"/>
      <c r="AD77" s="39"/>
      <c r="AE77" s="43"/>
      <c r="AF77" s="39"/>
      <c r="AG77" s="43"/>
      <c r="AH77" s="39"/>
      <c r="AI77" s="43"/>
      <c r="AJ77" s="39"/>
      <c r="AK77" s="43"/>
      <c r="AL77" s="39"/>
      <c r="AM77" s="43"/>
      <c r="AN77" s="39"/>
      <c r="AO77" s="43"/>
      <c r="AP77" s="39"/>
      <c r="AQ77" s="43"/>
      <c r="AR77" s="39"/>
      <c r="AS77" s="43"/>
      <c r="AT77" s="39"/>
      <c r="AU77" s="43"/>
      <c r="AV77" s="39"/>
      <c r="AW77" s="43"/>
      <c r="AX77" s="39"/>
      <c r="AY77" s="43"/>
      <c r="AZ77" s="39"/>
      <c r="BA77" s="43"/>
      <c r="BB77" s="39"/>
      <c r="BC77" s="43"/>
      <c r="BD77" s="39"/>
      <c r="BE77" s="43"/>
      <c r="BF77" s="39"/>
      <c r="BG77" s="43"/>
      <c r="BH77" s="39"/>
      <c r="BI77" s="43"/>
      <c r="BJ77" s="39"/>
      <c r="BK77" s="43"/>
      <c r="BL77" s="39"/>
      <c r="BM77" s="43"/>
      <c r="BN77" s="39"/>
      <c r="BO77" s="43"/>
      <c r="BP77" s="39"/>
      <c r="BQ77" s="43"/>
      <c r="BR77" s="39"/>
      <c r="BS77" s="43"/>
    </row>
    <row r="78" spans="1:71" s="74" customFormat="1">
      <c r="A78" s="74" t="s">
        <v>146</v>
      </c>
      <c r="B78" s="82" t="s">
        <v>84</v>
      </c>
      <c r="C78" s="83">
        <v>0</v>
      </c>
      <c r="D78" s="83">
        <v>0</v>
      </c>
      <c r="E78" s="83">
        <f t="shared" si="14"/>
        <v>0</v>
      </c>
      <c r="F78" s="74">
        <f t="shared" si="17"/>
        <v>0</v>
      </c>
      <c r="G78" s="74">
        <f t="shared" si="18"/>
        <v>0</v>
      </c>
      <c r="P78" s="39"/>
      <c r="Q78" s="43"/>
      <c r="R78" s="39"/>
      <c r="S78" s="43"/>
      <c r="T78" s="39"/>
      <c r="U78" s="43"/>
      <c r="V78" s="39"/>
      <c r="W78" s="43"/>
      <c r="X78" s="39"/>
      <c r="Y78" s="43"/>
      <c r="Z78" s="39"/>
      <c r="AA78" s="43"/>
      <c r="AB78" s="39"/>
      <c r="AC78" s="43"/>
      <c r="AD78" s="39"/>
      <c r="AE78" s="43"/>
      <c r="AF78" s="39"/>
      <c r="AG78" s="43"/>
      <c r="AH78" s="39"/>
      <c r="AI78" s="43"/>
      <c r="AJ78" s="39"/>
      <c r="AK78" s="43"/>
      <c r="AL78" s="39"/>
      <c r="AM78" s="43"/>
      <c r="AN78" s="39"/>
      <c r="AO78" s="43"/>
      <c r="AP78" s="39"/>
      <c r="AQ78" s="43"/>
      <c r="AR78" s="39"/>
      <c r="AS78" s="43"/>
      <c r="AT78" s="39"/>
      <c r="AU78" s="43"/>
      <c r="AV78" s="39"/>
      <c r="AW78" s="43"/>
      <c r="AX78" s="39"/>
      <c r="AY78" s="43"/>
      <c r="AZ78" s="39"/>
      <c r="BA78" s="43"/>
      <c r="BB78" s="39"/>
      <c r="BC78" s="43"/>
      <c r="BD78" s="39"/>
      <c r="BE78" s="43"/>
      <c r="BF78" s="39"/>
      <c r="BG78" s="43"/>
      <c r="BH78" s="39"/>
      <c r="BI78" s="43"/>
      <c r="BJ78" s="39"/>
      <c r="BK78" s="43"/>
      <c r="BL78" s="39"/>
      <c r="BM78" s="43"/>
      <c r="BN78" s="39"/>
      <c r="BO78" s="43"/>
      <c r="BP78" s="39"/>
      <c r="BQ78" s="43"/>
      <c r="BR78" s="39"/>
      <c r="BS78" s="43"/>
    </row>
    <row r="79" spans="1:71" s="74" customFormat="1">
      <c r="A79" s="74" t="s">
        <v>146</v>
      </c>
      <c r="B79" s="82" t="s">
        <v>85</v>
      </c>
      <c r="C79" s="83">
        <v>0</v>
      </c>
      <c r="D79" s="83">
        <v>0</v>
      </c>
      <c r="E79" s="83">
        <f t="shared" si="14"/>
        <v>0</v>
      </c>
      <c r="F79" s="74">
        <f t="shared" si="17"/>
        <v>0</v>
      </c>
      <c r="G79" s="74">
        <f t="shared" si="18"/>
        <v>0</v>
      </c>
      <c r="P79" s="39"/>
      <c r="Q79" s="43"/>
      <c r="R79" s="39"/>
      <c r="S79" s="43"/>
      <c r="T79" s="39"/>
      <c r="U79" s="43"/>
      <c r="V79" s="39"/>
      <c r="W79" s="43"/>
      <c r="X79" s="39"/>
      <c r="Y79" s="43"/>
      <c r="Z79" s="39"/>
      <c r="AA79" s="43"/>
      <c r="AB79" s="39"/>
      <c r="AC79" s="43"/>
      <c r="AD79" s="39"/>
      <c r="AE79" s="43"/>
      <c r="AF79" s="39"/>
      <c r="AG79" s="43"/>
      <c r="AH79" s="39"/>
      <c r="AI79" s="43"/>
      <c r="AJ79" s="39"/>
      <c r="AK79" s="43"/>
      <c r="AL79" s="39"/>
      <c r="AM79" s="43"/>
      <c r="AN79" s="39"/>
      <c r="AO79" s="43"/>
      <c r="AP79" s="39"/>
      <c r="AQ79" s="43"/>
      <c r="AR79" s="39"/>
      <c r="AS79" s="43"/>
      <c r="AT79" s="39"/>
      <c r="AU79" s="43"/>
      <c r="AV79" s="39"/>
      <c r="AW79" s="43"/>
      <c r="AX79" s="39"/>
      <c r="AY79" s="43"/>
      <c r="AZ79" s="39"/>
      <c r="BA79" s="43"/>
      <c r="BB79" s="39"/>
      <c r="BC79" s="43"/>
      <c r="BD79" s="39"/>
      <c r="BE79" s="43"/>
      <c r="BF79" s="39"/>
      <c r="BG79" s="43"/>
      <c r="BH79" s="39"/>
      <c r="BI79" s="43"/>
      <c r="BJ79" s="39"/>
      <c r="BK79" s="43"/>
      <c r="BL79" s="39"/>
      <c r="BM79" s="43"/>
      <c r="BN79" s="39"/>
      <c r="BO79" s="43"/>
      <c r="BP79" s="39"/>
      <c r="BQ79" s="43"/>
      <c r="BR79" s="39"/>
      <c r="BS79" s="43"/>
    </row>
    <row r="80" spans="1:71" s="74" customFormat="1">
      <c r="A80" s="74" t="s">
        <v>146</v>
      </c>
      <c r="B80" s="82" t="s">
        <v>86</v>
      </c>
      <c r="C80" s="83">
        <v>0</v>
      </c>
      <c r="D80" s="83">
        <v>0</v>
      </c>
      <c r="E80" s="83">
        <f t="shared" si="14"/>
        <v>0</v>
      </c>
      <c r="F80" s="74">
        <f t="shared" si="17"/>
        <v>0</v>
      </c>
      <c r="G80" s="74">
        <f t="shared" si="18"/>
        <v>0</v>
      </c>
      <c r="P80" s="39"/>
      <c r="Q80" s="43"/>
      <c r="R80" s="39"/>
      <c r="S80" s="43"/>
      <c r="T80" s="39"/>
      <c r="U80" s="43"/>
      <c r="V80" s="39"/>
      <c r="W80" s="43"/>
      <c r="X80" s="39"/>
      <c r="Y80" s="43"/>
      <c r="Z80" s="39"/>
      <c r="AA80" s="43"/>
      <c r="AB80" s="39"/>
      <c r="AC80" s="43"/>
      <c r="AD80" s="39"/>
      <c r="AE80" s="43"/>
      <c r="AF80" s="39"/>
      <c r="AG80" s="43"/>
      <c r="AH80" s="39"/>
      <c r="AI80" s="43"/>
      <c r="AJ80" s="39"/>
      <c r="AK80" s="43"/>
      <c r="AL80" s="39"/>
      <c r="AM80" s="43"/>
      <c r="AN80" s="39"/>
      <c r="AO80" s="43"/>
      <c r="AP80" s="39"/>
      <c r="AQ80" s="43"/>
      <c r="AR80" s="39"/>
      <c r="AS80" s="43"/>
      <c r="AT80" s="39"/>
      <c r="AU80" s="43"/>
      <c r="AV80" s="39"/>
      <c r="AW80" s="43"/>
      <c r="AX80" s="39"/>
      <c r="AY80" s="43"/>
      <c r="AZ80" s="39"/>
      <c r="BA80" s="43"/>
      <c r="BB80" s="39"/>
      <c r="BC80" s="43"/>
      <c r="BD80" s="39"/>
      <c r="BE80" s="43"/>
      <c r="BF80" s="39"/>
      <c r="BG80" s="43"/>
      <c r="BH80" s="39"/>
      <c r="BI80" s="43"/>
      <c r="BJ80" s="39"/>
      <c r="BK80" s="43"/>
      <c r="BL80" s="39"/>
      <c r="BM80" s="43"/>
      <c r="BN80" s="39"/>
      <c r="BO80" s="43"/>
      <c r="BP80" s="39"/>
      <c r="BQ80" s="43"/>
      <c r="BR80" s="39"/>
      <c r="BS80" s="43"/>
    </row>
    <row r="81" spans="1:71" s="84" customFormat="1">
      <c r="A81" s="84" t="s">
        <v>8</v>
      </c>
      <c r="B81" s="85" t="s">
        <v>87</v>
      </c>
      <c r="C81" s="86">
        <v>0</v>
      </c>
      <c r="D81" s="86">
        <v>0</v>
      </c>
      <c r="E81" s="86">
        <f>C81+D81</f>
        <v>0</v>
      </c>
      <c r="G81" s="84">
        <f>B127/2</f>
        <v>2.8272650000000001</v>
      </c>
      <c r="P81" s="39"/>
      <c r="Q81" s="43"/>
      <c r="R81" s="39"/>
      <c r="S81" s="43"/>
      <c r="T81" s="39"/>
      <c r="U81" s="43"/>
      <c r="V81" s="39"/>
      <c r="W81" s="43"/>
      <c r="X81" s="39"/>
      <c r="Y81" s="43"/>
      <c r="Z81" s="39"/>
      <c r="AA81" s="43"/>
      <c r="AB81" s="39"/>
      <c r="AC81" s="43"/>
      <c r="AD81" s="39"/>
      <c r="AE81" s="43"/>
      <c r="AF81" s="39"/>
      <c r="AG81" s="43"/>
      <c r="AH81" s="39"/>
      <c r="AI81" s="43"/>
      <c r="AJ81" s="39"/>
      <c r="AK81" s="43"/>
      <c r="AL81" s="39"/>
      <c r="AM81" s="43"/>
      <c r="AN81" s="39"/>
      <c r="AO81" s="43"/>
      <c r="AP81" s="39"/>
      <c r="AQ81" s="43"/>
      <c r="AR81" s="39"/>
      <c r="AS81" s="43"/>
      <c r="AT81" s="39"/>
      <c r="AU81" s="43"/>
      <c r="AV81" s="39"/>
      <c r="AW81" s="43"/>
      <c r="AX81" s="39"/>
      <c r="AY81" s="43"/>
      <c r="AZ81" s="39"/>
      <c r="BA81" s="43"/>
      <c r="BB81" s="39"/>
      <c r="BC81" s="43"/>
      <c r="BD81" s="39"/>
      <c r="BE81" s="43"/>
      <c r="BF81" s="39"/>
      <c r="BG81" s="43"/>
      <c r="BH81" s="39"/>
      <c r="BI81" s="43"/>
      <c r="BJ81" s="39"/>
      <c r="BK81" s="43"/>
      <c r="BL81" s="39"/>
      <c r="BM81" s="43"/>
      <c r="BN81" s="39"/>
      <c r="BO81" s="43"/>
      <c r="BP81" s="39"/>
      <c r="BQ81" s="43"/>
      <c r="BR81" s="39"/>
      <c r="BS81" s="43"/>
    </row>
    <row r="82" spans="1:71" s="74" customFormat="1">
      <c r="A82" s="74" t="s">
        <v>146</v>
      </c>
      <c r="B82" s="82" t="s">
        <v>88</v>
      </c>
      <c r="C82" s="83">
        <v>0</v>
      </c>
      <c r="D82" s="83">
        <v>0</v>
      </c>
      <c r="E82" s="83">
        <f t="shared" si="14"/>
        <v>0</v>
      </c>
      <c r="F82" s="74">
        <f t="shared" si="17"/>
        <v>0</v>
      </c>
      <c r="G82" s="74">
        <f t="shared" si="18"/>
        <v>0</v>
      </c>
      <c r="P82" s="39"/>
      <c r="Q82" s="43"/>
      <c r="R82" s="39"/>
      <c r="S82" s="43"/>
      <c r="T82" s="39"/>
      <c r="U82" s="43"/>
      <c r="V82" s="39"/>
      <c r="W82" s="43"/>
      <c r="X82" s="39"/>
      <c r="Y82" s="43"/>
      <c r="Z82" s="39"/>
      <c r="AA82" s="43"/>
      <c r="AB82" s="39"/>
      <c r="AC82" s="43"/>
      <c r="AD82" s="39"/>
      <c r="AE82" s="43"/>
      <c r="AF82" s="39"/>
      <c r="AG82" s="43"/>
      <c r="AH82" s="39"/>
      <c r="AI82" s="43"/>
      <c r="AJ82" s="39"/>
      <c r="AK82" s="43"/>
      <c r="AL82" s="39"/>
      <c r="AM82" s="43"/>
      <c r="AN82" s="39"/>
      <c r="AO82" s="43"/>
      <c r="AP82" s="39"/>
      <c r="AQ82" s="43"/>
      <c r="AR82" s="39"/>
      <c r="AS82" s="43"/>
      <c r="AT82" s="39"/>
      <c r="AU82" s="43"/>
      <c r="AV82" s="39"/>
      <c r="AW82" s="43"/>
      <c r="AX82" s="39"/>
      <c r="AY82" s="43"/>
      <c r="AZ82" s="39"/>
      <c r="BA82" s="43"/>
      <c r="BB82" s="39"/>
      <c r="BC82" s="43"/>
      <c r="BD82" s="39"/>
      <c r="BE82" s="43"/>
      <c r="BF82" s="39"/>
      <c r="BG82" s="43"/>
      <c r="BH82" s="39"/>
      <c r="BI82" s="43"/>
      <c r="BJ82" s="39"/>
      <c r="BK82" s="43"/>
      <c r="BL82" s="39"/>
      <c r="BM82" s="43"/>
      <c r="BN82" s="39"/>
      <c r="BO82" s="43"/>
      <c r="BP82" s="39"/>
      <c r="BQ82" s="43"/>
      <c r="BR82" s="39"/>
      <c r="BS82" s="43"/>
    </row>
    <row r="83" spans="1:71" s="74" customFormat="1">
      <c r="A83" s="74" t="s">
        <v>146</v>
      </c>
      <c r="B83" s="82" t="s">
        <v>89</v>
      </c>
      <c r="C83" s="83">
        <v>0</v>
      </c>
      <c r="D83" s="83">
        <v>0</v>
      </c>
      <c r="E83" s="83">
        <f t="shared" si="14"/>
        <v>0</v>
      </c>
      <c r="F83" s="74">
        <f t="shared" si="17"/>
        <v>0</v>
      </c>
      <c r="G83" s="74">
        <f t="shared" si="18"/>
        <v>0</v>
      </c>
      <c r="P83" s="39"/>
      <c r="Q83" s="43"/>
      <c r="R83" s="39"/>
      <c r="S83" s="43"/>
      <c r="T83" s="39"/>
      <c r="U83" s="43"/>
      <c r="V83" s="39"/>
      <c r="W83" s="43"/>
      <c r="X83" s="39"/>
      <c r="Y83" s="43"/>
      <c r="Z83" s="39"/>
      <c r="AA83" s="43"/>
      <c r="AB83" s="39"/>
      <c r="AC83" s="43"/>
      <c r="AD83" s="39"/>
      <c r="AE83" s="43"/>
      <c r="AF83" s="39"/>
      <c r="AG83" s="43"/>
      <c r="AH83" s="39"/>
      <c r="AI83" s="43"/>
      <c r="AJ83" s="39"/>
      <c r="AK83" s="43"/>
      <c r="AL83" s="39"/>
      <c r="AM83" s="43"/>
      <c r="AN83" s="39"/>
      <c r="AO83" s="43"/>
      <c r="AP83" s="39"/>
      <c r="AQ83" s="43"/>
      <c r="AR83" s="39"/>
      <c r="AS83" s="43"/>
      <c r="AT83" s="39"/>
      <c r="AU83" s="43"/>
      <c r="AV83" s="39"/>
      <c r="AW83" s="43"/>
      <c r="AX83" s="39"/>
      <c r="AY83" s="43"/>
      <c r="AZ83" s="39"/>
      <c r="BA83" s="43"/>
      <c r="BB83" s="39"/>
      <c r="BC83" s="43"/>
      <c r="BD83" s="39"/>
      <c r="BE83" s="43"/>
      <c r="BF83" s="39"/>
      <c r="BG83" s="43"/>
      <c r="BH83" s="39"/>
      <c r="BI83" s="43"/>
      <c r="BJ83" s="39"/>
      <c r="BK83" s="43"/>
      <c r="BL83" s="39"/>
      <c r="BM83" s="43"/>
      <c r="BN83" s="39"/>
      <c r="BO83" s="43"/>
      <c r="BP83" s="39"/>
      <c r="BQ83" s="43"/>
      <c r="BR83" s="39"/>
      <c r="BS83" s="43"/>
    </row>
    <row r="84" spans="1:71" s="84" customFormat="1">
      <c r="A84" s="84" t="s">
        <v>117</v>
      </c>
      <c r="B84" s="85" t="s">
        <v>90</v>
      </c>
      <c r="C84" s="86">
        <v>0</v>
      </c>
      <c r="D84" s="86">
        <v>0</v>
      </c>
      <c r="E84" s="86">
        <f t="shared" si="14"/>
        <v>0</v>
      </c>
      <c r="G84" s="84">
        <f>B127/2</f>
        <v>2.8272650000000001</v>
      </c>
      <c r="P84" s="39"/>
      <c r="Q84" s="43"/>
      <c r="R84" s="39"/>
      <c r="S84" s="43"/>
      <c r="T84" s="39"/>
      <c r="U84" s="43"/>
      <c r="V84" s="39"/>
      <c r="W84" s="43"/>
      <c r="X84" s="39"/>
      <c r="Y84" s="43"/>
      <c r="Z84" s="39"/>
      <c r="AA84" s="43"/>
      <c r="AB84" s="39"/>
      <c r="AC84" s="43"/>
      <c r="AD84" s="39"/>
      <c r="AE84" s="43"/>
      <c r="AF84" s="39"/>
      <c r="AG84" s="43"/>
      <c r="AH84" s="39"/>
      <c r="AI84" s="43"/>
      <c r="AJ84" s="39"/>
      <c r="AK84" s="43"/>
      <c r="AL84" s="39"/>
      <c r="AM84" s="43"/>
      <c r="AN84" s="39"/>
      <c r="AO84" s="43"/>
      <c r="AP84" s="39"/>
      <c r="AQ84" s="43"/>
      <c r="AR84" s="39"/>
      <c r="AS84" s="43"/>
      <c r="AT84" s="39"/>
      <c r="AU84" s="43"/>
      <c r="AV84" s="39"/>
      <c r="AW84" s="43"/>
      <c r="AX84" s="39"/>
      <c r="AY84" s="43"/>
      <c r="AZ84" s="39"/>
      <c r="BA84" s="43"/>
      <c r="BB84" s="39"/>
      <c r="BC84" s="43"/>
      <c r="BD84" s="39"/>
      <c r="BE84" s="43"/>
      <c r="BF84" s="39"/>
      <c r="BG84" s="43"/>
      <c r="BH84" s="39"/>
      <c r="BI84" s="43"/>
      <c r="BJ84" s="39"/>
      <c r="BK84" s="43"/>
      <c r="BL84" s="39"/>
      <c r="BM84" s="43"/>
      <c r="BN84" s="39"/>
      <c r="BO84" s="43"/>
      <c r="BP84" s="39"/>
      <c r="BQ84" s="43"/>
      <c r="BR84" s="39"/>
      <c r="BS84" s="43"/>
    </row>
    <row r="85" spans="1:71" s="74" customFormat="1">
      <c r="A85" s="74" t="s">
        <v>146</v>
      </c>
      <c r="B85" s="82" t="s">
        <v>91</v>
      </c>
      <c r="C85" s="83">
        <v>13</v>
      </c>
      <c r="D85" s="83">
        <v>0</v>
      </c>
      <c r="E85" s="83">
        <f t="shared" si="14"/>
        <v>13</v>
      </c>
      <c r="F85" s="74">
        <f t="shared" si="17"/>
        <v>0.9285714285714286</v>
      </c>
      <c r="G85" s="74">
        <f t="shared" si="18"/>
        <v>1.9291900023394513</v>
      </c>
      <c r="P85" s="39"/>
      <c r="Q85" s="43"/>
      <c r="R85" s="39"/>
      <c r="S85" s="43"/>
      <c r="T85" s="39"/>
      <c r="U85" s="43"/>
      <c r="V85" s="39"/>
      <c r="W85" s="43"/>
      <c r="X85" s="39"/>
      <c r="Y85" s="43"/>
      <c r="Z85" s="39"/>
      <c r="AA85" s="43"/>
      <c r="AB85" s="39"/>
      <c r="AC85" s="43"/>
      <c r="AD85" s="39"/>
      <c r="AE85" s="43"/>
      <c r="AF85" s="39"/>
      <c r="AG85" s="43"/>
      <c r="AH85" s="39"/>
      <c r="AI85" s="43"/>
      <c r="AJ85" s="39"/>
      <c r="AK85" s="43"/>
      <c r="AL85" s="39"/>
      <c r="AM85" s="43"/>
      <c r="AN85" s="39"/>
      <c r="AO85" s="43"/>
      <c r="AP85" s="39"/>
      <c r="AQ85" s="43"/>
      <c r="AR85" s="39"/>
      <c r="AS85" s="43"/>
      <c r="AT85" s="39"/>
      <c r="AU85" s="43"/>
      <c r="AV85" s="39"/>
      <c r="AW85" s="43"/>
      <c r="AX85" s="39"/>
      <c r="AY85" s="43"/>
      <c r="AZ85" s="39"/>
      <c r="BA85" s="43"/>
      <c r="BB85" s="39"/>
      <c r="BC85" s="43"/>
      <c r="BD85" s="39"/>
      <c r="BE85" s="43"/>
      <c r="BF85" s="39"/>
      <c r="BG85" s="43"/>
      <c r="BH85" s="39"/>
      <c r="BI85" s="43"/>
      <c r="BJ85" s="39"/>
      <c r="BK85" s="43"/>
      <c r="BL85" s="39"/>
      <c r="BM85" s="43"/>
      <c r="BN85" s="39"/>
      <c r="BO85" s="43"/>
      <c r="BP85" s="39"/>
      <c r="BQ85" s="43"/>
      <c r="BR85" s="39"/>
      <c r="BS85" s="43"/>
    </row>
    <row r="86" spans="1:71" s="74" customFormat="1">
      <c r="A86" s="74" t="s">
        <v>146</v>
      </c>
      <c r="B86" s="82" t="s">
        <v>92</v>
      </c>
      <c r="C86" s="83">
        <v>0</v>
      </c>
      <c r="D86" s="83">
        <v>0</v>
      </c>
      <c r="E86" s="83">
        <f t="shared" si="14"/>
        <v>0</v>
      </c>
      <c r="F86" s="74">
        <f t="shared" si="17"/>
        <v>0</v>
      </c>
      <c r="G86" s="74">
        <f t="shared" si="18"/>
        <v>0</v>
      </c>
      <c r="P86" s="39"/>
      <c r="Q86" s="43"/>
      <c r="R86" s="39"/>
      <c r="S86" s="43"/>
      <c r="T86" s="39"/>
      <c r="U86" s="43"/>
      <c r="V86" s="39"/>
      <c r="W86" s="43"/>
      <c r="X86" s="39"/>
      <c r="Y86" s="43"/>
      <c r="Z86" s="39"/>
      <c r="AA86" s="43"/>
      <c r="AB86" s="39"/>
      <c r="AC86" s="43"/>
      <c r="AD86" s="39"/>
      <c r="AE86" s="43"/>
      <c r="AF86" s="39"/>
      <c r="AG86" s="43"/>
      <c r="AH86" s="39"/>
      <c r="AI86" s="43"/>
      <c r="AJ86" s="39"/>
      <c r="AK86" s="43"/>
      <c r="AL86" s="39"/>
      <c r="AM86" s="43"/>
      <c r="AN86" s="39"/>
      <c r="AO86" s="43"/>
      <c r="AP86" s="39"/>
      <c r="AQ86" s="43"/>
      <c r="AR86" s="39"/>
      <c r="AS86" s="43"/>
      <c r="AT86" s="39"/>
      <c r="AU86" s="43"/>
      <c r="AV86" s="39"/>
      <c r="AW86" s="43"/>
      <c r="AX86" s="39"/>
      <c r="AY86" s="43"/>
      <c r="AZ86" s="39"/>
      <c r="BA86" s="43"/>
      <c r="BB86" s="39"/>
      <c r="BC86" s="43"/>
      <c r="BD86" s="39"/>
      <c r="BE86" s="43"/>
      <c r="BF86" s="39"/>
      <c r="BG86" s="43"/>
      <c r="BH86" s="39"/>
      <c r="BI86" s="43"/>
      <c r="BJ86" s="39"/>
      <c r="BK86" s="43"/>
      <c r="BL86" s="39"/>
      <c r="BM86" s="43"/>
      <c r="BN86" s="39"/>
      <c r="BO86" s="43"/>
      <c r="BP86" s="39"/>
      <c r="BQ86" s="43"/>
      <c r="BR86" s="39"/>
      <c r="BS86" s="43"/>
    </row>
    <row r="87" spans="1:71" s="74" customFormat="1">
      <c r="A87" s="74" t="s">
        <v>146</v>
      </c>
      <c r="B87" s="82" t="s">
        <v>93</v>
      </c>
      <c r="C87" s="83">
        <v>0</v>
      </c>
      <c r="D87" s="83">
        <v>0</v>
      </c>
      <c r="E87" s="83">
        <f t="shared" si="14"/>
        <v>0</v>
      </c>
      <c r="F87" s="74">
        <f t="shared" si="17"/>
        <v>0</v>
      </c>
      <c r="G87" s="74">
        <f t="shared" si="18"/>
        <v>0</v>
      </c>
      <c r="P87" s="39"/>
      <c r="Q87" s="43"/>
      <c r="R87" s="39"/>
      <c r="S87" s="43"/>
      <c r="T87" s="39"/>
      <c r="U87" s="43"/>
      <c r="V87" s="39"/>
      <c r="W87" s="43"/>
      <c r="X87" s="39"/>
      <c r="Y87" s="43"/>
      <c r="Z87" s="39"/>
      <c r="AA87" s="43"/>
      <c r="AB87" s="39"/>
      <c r="AC87" s="43"/>
      <c r="AD87" s="39"/>
      <c r="AE87" s="43"/>
      <c r="AF87" s="39"/>
      <c r="AG87" s="43"/>
      <c r="AH87" s="39"/>
      <c r="AI87" s="43"/>
      <c r="AJ87" s="39"/>
      <c r="AK87" s="43"/>
      <c r="AL87" s="39"/>
      <c r="AM87" s="43"/>
      <c r="AN87" s="39"/>
      <c r="AO87" s="43"/>
      <c r="AP87" s="39"/>
      <c r="AQ87" s="43"/>
      <c r="AR87" s="39"/>
      <c r="AS87" s="43"/>
      <c r="AT87" s="39"/>
      <c r="AU87" s="43"/>
      <c r="AV87" s="39"/>
      <c r="AW87" s="43"/>
      <c r="AX87" s="39"/>
      <c r="AY87" s="43"/>
      <c r="AZ87" s="39"/>
      <c r="BA87" s="43"/>
      <c r="BB87" s="39"/>
      <c r="BC87" s="43"/>
      <c r="BD87" s="39"/>
      <c r="BE87" s="43"/>
      <c r="BF87" s="39"/>
      <c r="BG87" s="43"/>
      <c r="BH87" s="39"/>
      <c r="BI87" s="43"/>
      <c r="BJ87" s="39"/>
      <c r="BK87" s="43"/>
      <c r="BL87" s="39"/>
      <c r="BM87" s="43"/>
      <c r="BN87" s="39"/>
      <c r="BO87" s="43"/>
      <c r="BP87" s="39"/>
      <c r="BQ87" s="43"/>
      <c r="BR87" s="39"/>
      <c r="BS87" s="43"/>
    </row>
    <row r="88" spans="1:71" s="74" customFormat="1">
      <c r="A88" s="74" t="s">
        <v>146</v>
      </c>
      <c r="B88" s="82" t="s">
        <v>94</v>
      </c>
      <c r="C88" s="83">
        <v>0</v>
      </c>
      <c r="D88" s="83">
        <v>0</v>
      </c>
      <c r="E88" s="83">
        <f t="shared" si="14"/>
        <v>0</v>
      </c>
      <c r="F88" s="74">
        <f t="shared" si="17"/>
        <v>0</v>
      </c>
      <c r="G88" s="74">
        <f t="shared" si="18"/>
        <v>0</v>
      </c>
      <c r="P88" s="39"/>
      <c r="Q88" s="43"/>
      <c r="R88" s="39"/>
      <c r="S88" s="43"/>
      <c r="T88" s="39"/>
      <c r="U88" s="43"/>
      <c r="V88" s="39"/>
      <c r="W88" s="43"/>
      <c r="X88" s="39"/>
      <c r="Y88" s="43"/>
      <c r="Z88" s="39"/>
      <c r="AA88" s="43"/>
      <c r="AB88" s="39"/>
      <c r="AC88" s="43"/>
      <c r="AD88" s="39"/>
      <c r="AE88" s="43"/>
      <c r="AF88" s="39"/>
      <c r="AG88" s="43"/>
      <c r="AH88" s="39"/>
      <c r="AI88" s="43"/>
      <c r="AJ88" s="39"/>
      <c r="AK88" s="43"/>
      <c r="AL88" s="39"/>
      <c r="AM88" s="43"/>
      <c r="AN88" s="39"/>
      <c r="AO88" s="43"/>
      <c r="AP88" s="39"/>
      <c r="AQ88" s="43"/>
      <c r="AR88" s="39"/>
      <c r="AS88" s="43"/>
      <c r="AT88" s="39"/>
      <c r="AU88" s="43"/>
      <c r="AV88" s="39"/>
      <c r="AW88" s="43"/>
      <c r="AX88" s="39"/>
      <c r="AY88" s="43"/>
      <c r="AZ88" s="39"/>
      <c r="BA88" s="43"/>
      <c r="BB88" s="39"/>
      <c r="BC88" s="43"/>
      <c r="BD88" s="39"/>
      <c r="BE88" s="43"/>
      <c r="BF88" s="39"/>
      <c r="BG88" s="43"/>
      <c r="BH88" s="39"/>
      <c r="BI88" s="43"/>
      <c r="BJ88" s="39"/>
      <c r="BK88" s="43"/>
      <c r="BL88" s="39"/>
      <c r="BM88" s="43"/>
      <c r="BN88" s="39"/>
      <c r="BO88" s="43"/>
      <c r="BP88" s="39"/>
      <c r="BQ88" s="43"/>
      <c r="BR88" s="39"/>
      <c r="BS88" s="43"/>
    </row>
    <row r="89" spans="1:71" s="74" customFormat="1">
      <c r="A89" s="74" t="s">
        <v>146</v>
      </c>
      <c r="B89" s="82" t="s">
        <v>95</v>
      </c>
      <c r="C89" s="82">
        <v>0</v>
      </c>
      <c r="D89" s="82">
        <v>0</v>
      </c>
      <c r="E89" s="82">
        <f t="shared" si="14"/>
        <v>0</v>
      </c>
      <c r="F89" s="74">
        <f t="shared" si="17"/>
        <v>0</v>
      </c>
      <c r="G89" s="74">
        <f t="shared" si="18"/>
        <v>0</v>
      </c>
      <c r="P89" s="39"/>
      <c r="Q89" s="43"/>
      <c r="R89" s="39"/>
      <c r="S89" s="43"/>
      <c r="T89" s="39"/>
      <c r="U89" s="43"/>
      <c r="V89" s="39"/>
      <c r="W89" s="43"/>
      <c r="X89" s="39"/>
      <c r="Y89" s="43"/>
      <c r="Z89" s="39"/>
      <c r="AA89" s="43"/>
      <c r="AB89" s="39"/>
      <c r="AC89" s="43"/>
      <c r="AD89" s="39"/>
      <c r="AE89" s="43"/>
      <c r="AF89" s="39"/>
      <c r="AG89" s="43"/>
      <c r="AH89" s="39"/>
      <c r="AI89" s="43"/>
      <c r="AJ89" s="39"/>
      <c r="AK89" s="43"/>
      <c r="AL89" s="39"/>
      <c r="AM89" s="43"/>
      <c r="AN89" s="39"/>
      <c r="AO89" s="43"/>
      <c r="AP89" s="39"/>
      <c r="AQ89" s="43"/>
      <c r="AR89" s="39"/>
      <c r="AS89" s="43"/>
      <c r="AT89" s="39"/>
      <c r="AU89" s="43"/>
      <c r="AV89" s="39"/>
      <c r="AW89" s="43"/>
      <c r="AX89" s="39"/>
      <c r="AY89" s="43"/>
      <c r="AZ89" s="39"/>
      <c r="BA89" s="43"/>
      <c r="BB89" s="39"/>
      <c r="BC89" s="43"/>
      <c r="BD89" s="39"/>
      <c r="BE89" s="43"/>
      <c r="BF89" s="39"/>
      <c r="BG89" s="43"/>
      <c r="BH89" s="39"/>
      <c r="BI89" s="43"/>
      <c r="BJ89" s="39"/>
      <c r="BK89" s="43"/>
      <c r="BL89" s="39"/>
      <c r="BM89" s="43"/>
      <c r="BN89" s="39"/>
      <c r="BO89" s="43"/>
      <c r="BP89" s="39"/>
      <c r="BQ89" s="43"/>
      <c r="BR89" s="39"/>
      <c r="BS89" s="43"/>
    </row>
    <row r="90" spans="1:71" s="74" customFormat="1">
      <c r="A90" s="74" t="s">
        <v>146</v>
      </c>
      <c r="B90" s="82" t="s">
        <v>96</v>
      </c>
      <c r="C90" s="83">
        <v>0</v>
      </c>
      <c r="D90" s="83">
        <v>0</v>
      </c>
      <c r="E90" s="83">
        <f t="shared" si="14"/>
        <v>0</v>
      </c>
      <c r="F90" s="74">
        <f t="shared" si="17"/>
        <v>0</v>
      </c>
      <c r="G90" s="74">
        <f t="shared" si="18"/>
        <v>0</v>
      </c>
      <c r="P90" s="39"/>
      <c r="Q90" s="43"/>
      <c r="R90" s="39"/>
      <c r="S90" s="43"/>
      <c r="T90" s="39"/>
      <c r="U90" s="43"/>
      <c r="V90" s="39"/>
      <c r="W90" s="43"/>
      <c r="X90" s="39"/>
      <c r="Y90" s="43"/>
      <c r="Z90" s="39"/>
      <c r="AA90" s="43"/>
      <c r="AB90" s="39"/>
      <c r="AC90" s="43"/>
      <c r="AD90" s="39"/>
      <c r="AE90" s="43"/>
      <c r="AF90" s="39"/>
      <c r="AG90" s="43"/>
      <c r="AH90" s="39"/>
      <c r="AI90" s="43"/>
      <c r="AJ90" s="39"/>
      <c r="AK90" s="43"/>
      <c r="AL90" s="39"/>
      <c r="AM90" s="43"/>
      <c r="AN90" s="39"/>
      <c r="AO90" s="43"/>
      <c r="AP90" s="39"/>
      <c r="AQ90" s="43"/>
      <c r="AR90" s="39"/>
      <c r="AS90" s="43"/>
      <c r="AT90" s="39"/>
      <c r="AU90" s="43"/>
      <c r="AV90" s="39"/>
      <c r="AW90" s="43"/>
      <c r="AX90" s="39"/>
      <c r="AY90" s="43"/>
      <c r="AZ90" s="39"/>
      <c r="BA90" s="43"/>
      <c r="BB90" s="39"/>
      <c r="BC90" s="43"/>
      <c r="BD90" s="39"/>
      <c r="BE90" s="43"/>
      <c r="BF90" s="39"/>
      <c r="BG90" s="43"/>
      <c r="BH90" s="39"/>
      <c r="BI90" s="43"/>
      <c r="BJ90" s="39"/>
      <c r="BK90" s="43"/>
      <c r="BL90" s="39"/>
      <c r="BM90" s="43"/>
      <c r="BN90" s="39"/>
      <c r="BO90" s="43"/>
      <c r="BP90" s="39"/>
      <c r="BQ90" s="43"/>
      <c r="BR90" s="39"/>
      <c r="BS90" s="43"/>
    </row>
    <row r="91" spans="1:71" s="74" customFormat="1">
      <c r="A91" s="74" t="s">
        <v>146</v>
      </c>
      <c r="B91" s="82" t="s">
        <v>97</v>
      </c>
      <c r="C91" s="82">
        <v>0</v>
      </c>
      <c r="D91" s="82">
        <v>0</v>
      </c>
      <c r="E91" s="82">
        <f t="shared" si="14"/>
        <v>0</v>
      </c>
      <c r="F91" s="74">
        <f t="shared" si="17"/>
        <v>0</v>
      </c>
      <c r="G91" s="74">
        <f t="shared" si="18"/>
        <v>0</v>
      </c>
      <c r="P91" s="39"/>
      <c r="Q91" s="43"/>
      <c r="R91" s="39"/>
      <c r="S91" s="43"/>
      <c r="T91" s="39"/>
      <c r="U91" s="43"/>
      <c r="V91" s="39"/>
      <c r="W91" s="43"/>
      <c r="X91" s="39"/>
      <c r="Y91" s="43"/>
      <c r="Z91" s="39"/>
      <c r="AA91" s="43"/>
      <c r="AB91" s="39"/>
      <c r="AC91" s="43"/>
      <c r="AD91" s="39"/>
      <c r="AE91" s="43"/>
      <c r="AF91" s="39"/>
      <c r="AG91" s="43"/>
      <c r="AH91" s="39"/>
      <c r="AI91" s="43"/>
      <c r="AJ91" s="39"/>
      <c r="AK91" s="43"/>
      <c r="AL91" s="39"/>
      <c r="AM91" s="43"/>
      <c r="AN91" s="39"/>
      <c r="AO91" s="43"/>
      <c r="AP91" s="39"/>
      <c r="AQ91" s="43"/>
      <c r="AR91" s="39"/>
      <c r="AS91" s="43"/>
      <c r="AT91" s="39"/>
      <c r="AU91" s="43"/>
      <c r="AV91" s="39"/>
      <c r="AW91" s="43"/>
      <c r="AX91" s="39"/>
      <c r="AY91" s="43"/>
      <c r="AZ91" s="39"/>
      <c r="BA91" s="43"/>
      <c r="BB91" s="39"/>
      <c r="BC91" s="43"/>
      <c r="BD91" s="39"/>
      <c r="BE91" s="43"/>
      <c r="BF91" s="39"/>
      <c r="BG91" s="43"/>
      <c r="BH91" s="39"/>
      <c r="BI91" s="43"/>
      <c r="BJ91" s="39"/>
      <c r="BK91" s="43"/>
      <c r="BL91" s="39"/>
      <c r="BM91" s="43"/>
      <c r="BN91" s="39"/>
      <c r="BO91" s="43"/>
      <c r="BP91" s="39"/>
      <c r="BQ91" s="43"/>
      <c r="BR91" s="39"/>
      <c r="BS91" s="43"/>
    </row>
    <row r="92" spans="1:71" s="74" customFormat="1">
      <c r="A92" s="74" t="s">
        <v>146</v>
      </c>
      <c r="B92" s="82" t="s">
        <v>98</v>
      </c>
      <c r="C92" s="83">
        <v>0</v>
      </c>
      <c r="D92" s="83">
        <v>0</v>
      </c>
      <c r="E92" s="83">
        <f t="shared" si="14"/>
        <v>0</v>
      </c>
      <c r="F92" s="74">
        <f t="shared" si="17"/>
        <v>0</v>
      </c>
      <c r="G92" s="74">
        <f t="shared" si="18"/>
        <v>0</v>
      </c>
      <c r="P92" s="39"/>
      <c r="Q92" s="43"/>
      <c r="R92" s="39"/>
      <c r="S92" s="43"/>
      <c r="T92" s="39"/>
      <c r="U92" s="43"/>
      <c r="V92" s="39"/>
      <c r="W92" s="43"/>
      <c r="X92" s="39"/>
      <c r="Y92" s="43"/>
      <c r="Z92" s="39"/>
      <c r="AA92" s="43"/>
      <c r="AB92" s="39"/>
      <c r="AC92" s="43"/>
      <c r="AD92" s="39"/>
      <c r="AE92" s="43"/>
      <c r="AF92" s="39"/>
      <c r="AG92" s="43"/>
      <c r="AH92" s="39"/>
      <c r="AI92" s="43"/>
      <c r="AJ92" s="39"/>
      <c r="AK92" s="43"/>
      <c r="AL92" s="39"/>
      <c r="AM92" s="43"/>
      <c r="AN92" s="39"/>
      <c r="AO92" s="43"/>
      <c r="AP92" s="39"/>
      <c r="AQ92" s="43"/>
      <c r="AR92" s="39"/>
      <c r="AS92" s="43"/>
      <c r="AT92" s="39"/>
      <c r="AU92" s="43"/>
      <c r="AV92" s="39"/>
      <c r="AW92" s="43"/>
      <c r="AX92" s="39"/>
      <c r="AY92" s="43"/>
      <c r="AZ92" s="39"/>
      <c r="BA92" s="43"/>
      <c r="BB92" s="39"/>
      <c r="BC92" s="43"/>
      <c r="BD92" s="39"/>
      <c r="BE92" s="43"/>
      <c r="BF92" s="39"/>
      <c r="BG92" s="43"/>
      <c r="BH92" s="39"/>
      <c r="BI92" s="43"/>
      <c r="BJ92" s="39"/>
      <c r="BK92" s="43"/>
      <c r="BL92" s="39"/>
      <c r="BM92" s="43"/>
      <c r="BN92" s="39"/>
      <c r="BO92" s="43"/>
      <c r="BP92" s="39"/>
      <c r="BQ92" s="43"/>
      <c r="BR92" s="39"/>
      <c r="BS92" s="43"/>
    </row>
    <row r="93" spans="1:71" s="74" customFormat="1">
      <c r="A93" s="87" t="s">
        <v>143</v>
      </c>
      <c r="B93" s="88" t="s">
        <v>99</v>
      </c>
      <c r="C93" s="89">
        <v>0</v>
      </c>
      <c r="D93" s="89">
        <v>0</v>
      </c>
      <c r="E93" s="89">
        <f t="shared" si="14"/>
        <v>0</v>
      </c>
      <c r="F93" s="87">
        <f>E93/$C$124</f>
        <v>0</v>
      </c>
      <c r="G93" s="87">
        <f>F93*$B$124</f>
        <v>0</v>
      </c>
      <c r="H93" s="87"/>
      <c r="I93" s="87"/>
      <c r="J93" s="87"/>
      <c r="K93" s="87"/>
      <c r="L93" s="87"/>
      <c r="M93" s="87"/>
      <c r="N93" s="87"/>
      <c r="O93" s="87"/>
      <c r="P93" s="39"/>
      <c r="Q93" s="43"/>
      <c r="R93" s="39"/>
      <c r="S93" s="43"/>
      <c r="T93" s="39"/>
      <c r="U93" s="43"/>
      <c r="V93" s="39"/>
      <c r="W93" s="43"/>
      <c r="X93" s="39"/>
      <c r="Y93" s="43"/>
      <c r="Z93" s="39"/>
      <c r="AA93" s="43"/>
      <c r="AB93" s="39"/>
      <c r="AC93" s="43"/>
      <c r="AD93" s="39"/>
      <c r="AE93" s="43"/>
      <c r="AF93" s="39"/>
      <c r="AG93" s="43"/>
      <c r="AH93" s="39"/>
      <c r="AI93" s="43"/>
      <c r="AJ93" s="39"/>
      <c r="AK93" s="43"/>
      <c r="AL93" s="39"/>
      <c r="AM93" s="43"/>
      <c r="AN93" s="39"/>
      <c r="AO93" s="43"/>
      <c r="AP93" s="39"/>
      <c r="AQ93" s="43"/>
      <c r="AR93" s="39"/>
      <c r="AS93" s="43"/>
      <c r="AT93" s="39"/>
      <c r="AU93" s="43"/>
      <c r="AV93" s="39"/>
      <c r="AW93" s="43"/>
      <c r="AX93" s="39"/>
      <c r="AY93" s="43"/>
      <c r="AZ93" s="39"/>
      <c r="BA93" s="43"/>
      <c r="BB93" s="39"/>
      <c r="BC93" s="43"/>
      <c r="BD93" s="39"/>
      <c r="BE93" s="43"/>
      <c r="BF93" s="39"/>
      <c r="BG93" s="43"/>
      <c r="BH93" s="39"/>
      <c r="BI93" s="43"/>
      <c r="BJ93" s="39"/>
      <c r="BK93" s="43"/>
      <c r="BL93" s="39"/>
      <c r="BM93" s="43"/>
      <c r="BN93" s="39"/>
      <c r="BO93" s="43"/>
      <c r="BP93" s="39"/>
      <c r="BQ93" s="43"/>
      <c r="BR93" s="39"/>
      <c r="BS93" s="43"/>
    </row>
    <row r="94" spans="1:71" s="74" customFormat="1">
      <c r="A94" s="87" t="s">
        <v>143</v>
      </c>
      <c r="B94" s="88" t="s">
        <v>100</v>
      </c>
      <c r="C94" s="89">
        <v>0</v>
      </c>
      <c r="D94" s="89">
        <v>0</v>
      </c>
      <c r="E94" s="89">
        <f t="shared" si="14"/>
        <v>0</v>
      </c>
      <c r="F94" s="87">
        <f t="shared" ref="F94:F96" si="19">E94/$C$124</f>
        <v>0</v>
      </c>
      <c r="G94" s="87">
        <f t="shared" ref="G94:G96" si="20">F94*$B$124</f>
        <v>0</v>
      </c>
      <c r="H94" s="87"/>
      <c r="I94" s="87"/>
      <c r="J94" s="87"/>
      <c r="K94" s="87"/>
      <c r="L94" s="87"/>
      <c r="M94" s="87"/>
      <c r="N94" s="87"/>
      <c r="O94" s="87"/>
      <c r="P94" s="39"/>
      <c r="Q94" s="43"/>
      <c r="R94" s="39"/>
      <c r="S94" s="43"/>
      <c r="T94" s="39"/>
      <c r="U94" s="43"/>
      <c r="V94" s="39"/>
      <c r="W94" s="43"/>
      <c r="X94" s="39"/>
      <c r="Y94" s="43"/>
      <c r="Z94" s="39"/>
      <c r="AA94" s="43"/>
      <c r="AB94" s="39"/>
      <c r="AC94" s="43"/>
      <c r="AD94" s="39"/>
      <c r="AE94" s="43"/>
      <c r="AF94" s="39"/>
      <c r="AG94" s="43"/>
      <c r="AH94" s="39"/>
      <c r="AI94" s="43"/>
      <c r="AJ94" s="39"/>
      <c r="AK94" s="43"/>
      <c r="AL94" s="39"/>
      <c r="AM94" s="43"/>
      <c r="AN94" s="39"/>
      <c r="AO94" s="43"/>
      <c r="AP94" s="39"/>
      <c r="AQ94" s="43"/>
      <c r="AR94" s="39"/>
      <c r="AS94" s="43"/>
      <c r="AT94" s="39"/>
      <c r="AU94" s="43"/>
      <c r="AV94" s="39"/>
      <c r="AW94" s="43"/>
      <c r="AX94" s="39"/>
      <c r="AY94" s="43"/>
      <c r="AZ94" s="39"/>
      <c r="BA94" s="43"/>
      <c r="BB94" s="39"/>
      <c r="BC94" s="43"/>
      <c r="BD94" s="39"/>
      <c r="BE94" s="43"/>
      <c r="BF94" s="39"/>
      <c r="BG94" s="43"/>
      <c r="BH94" s="39"/>
      <c r="BI94" s="43"/>
      <c r="BJ94" s="39"/>
      <c r="BK94" s="43"/>
      <c r="BL94" s="39"/>
      <c r="BM94" s="43"/>
      <c r="BN94" s="39"/>
      <c r="BO94" s="43"/>
      <c r="BP94" s="39"/>
      <c r="BQ94" s="43"/>
      <c r="BR94" s="39"/>
      <c r="BS94" s="43"/>
    </row>
    <row r="95" spans="1:71" s="74" customFormat="1">
      <c r="A95" s="87" t="s">
        <v>143</v>
      </c>
      <c r="B95" s="88" t="s">
        <v>101</v>
      </c>
      <c r="C95" s="89">
        <v>2</v>
      </c>
      <c r="D95" s="89">
        <v>0</v>
      </c>
      <c r="E95" s="89">
        <f t="shared" si="14"/>
        <v>2</v>
      </c>
      <c r="F95" s="87">
        <f t="shared" si="19"/>
        <v>1</v>
      </c>
      <c r="G95" s="87">
        <f t="shared" si="20"/>
        <v>0.45021054131175103</v>
      </c>
      <c r="H95" s="87"/>
      <c r="I95" s="87"/>
      <c r="J95" s="87"/>
      <c r="K95" s="87"/>
      <c r="L95" s="87"/>
      <c r="M95" s="87"/>
      <c r="N95" s="87"/>
      <c r="O95" s="87"/>
      <c r="P95" s="39"/>
      <c r="Q95" s="43"/>
      <c r="R95" s="39"/>
      <c r="S95" s="43"/>
      <c r="T95" s="39"/>
      <c r="U95" s="43"/>
      <c r="V95" s="39"/>
      <c r="W95" s="43"/>
      <c r="X95" s="39"/>
      <c r="Y95" s="43"/>
      <c r="Z95" s="39"/>
      <c r="AA95" s="43"/>
      <c r="AB95" s="39"/>
      <c r="AC95" s="43"/>
      <c r="AD95" s="39"/>
      <c r="AE95" s="43"/>
      <c r="AF95" s="39"/>
      <c r="AG95" s="43"/>
      <c r="AH95" s="39"/>
      <c r="AI95" s="43"/>
      <c r="AJ95" s="39"/>
      <c r="AK95" s="43"/>
      <c r="AL95" s="39"/>
      <c r="AM95" s="43"/>
      <c r="AN95" s="39"/>
      <c r="AO95" s="43"/>
      <c r="AP95" s="39"/>
      <c r="AQ95" s="43"/>
      <c r="AR95" s="39"/>
      <c r="AS95" s="43"/>
      <c r="AT95" s="39"/>
      <c r="AU95" s="43"/>
      <c r="AV95" s="39"/>
      <c r="AW95" s="43"/>
      <c r="AX95" s="39"/>
      <c r="AY95" s="43"/>
      <c r="AZ95" s="39"/>
      <c r="BA95" s="43"/>
      <c r="BB95" s="39"/>
      <c r="BC95" s="43"/>
      <c r="BD95" s="39"/>
      <c r="BE95" s="43"/>
      <c r="BF95" s="39"/>
      <c r="BG95" s="43"/>
      <c r="BH95" s="39"/>
      <c r="BI95" s="43"/>
      <c r="BJ95" s="39"/>
      <c r="BK95" s="43"/>
      <c r="BL95" s="39"/>
      <c r="BM95" s="43"/>
      <c r="BN95" s="39"/>
      <c r="BO95" s="43"/>
      <c r="BP95" s="39"/>
      <c r="BQ95" s="43"/>
      <c r="BR95" s="39"/>
      <c r="BS95" s="43"/>
    </row>
    <row r="96" spans="1:71" s="74" customFormat="1">
      <c r="A96" s="87" t="s">
        <v>143</v>
      </c>
      <c r="B96" s="88" t="s">
        <v>102</v>
      </c>
      <c r="C96" s="89">
        <v>0</v>
      </c>
      <c r="D96" s="89">
        <v>0</v>
      </c>
      <c r="E96" s="89">
        <f t="shared" si="14"/>
        <v>0</v>
      </c>
      <c r="F96" s="87">
        <f t="shared" si="19"/>
        <v>0</v>
      </c>
      <c r="G96" s="87">
        <f t="shared" si="20"/>
        <v>0</v>
      </c>
      <c r="H96" s="87"/>
      <c r="I96" s="87"/>
      <c r="J96" s="87"/>
      <c r="K96" s="87"/>
      <c r="L96" s="87"/>
      <c r="M96" s="87"/>
      <c r="N96" s="87"/>
      <c r="O96" s="87"/>
      <c r="P96" s="39"/>
      <c r="Q96" s="43"/>
      <c r="R96" s="39"/>
      <c r="S96" s="43"/>
      <c r="T96" s="39"/>
      <c r="U96" s="43"/>
      <c r="V96" s="39"/>
      <c r="W96" s="43"/>
      <c r="X96" s="39"/>
      <c r="Y96" s="43"/>
      <c r="Z96" s="39"/>
      <c r="AA96" s="43"/>
      <c r="AB96" s="39"/>
      <c r="AC96" s="43"/>
      <c r="AD96" s="39"/>
      <c r="AE96" s="43"/>
      <c r="AF96" s="39"/>
      <c r="AG96" s="43"/>
      <c r="AH96" s="39"/>
      <c r="AI96" s="43"/>
      <c r="AJ96" s="39"/>
      <c r="AK96" s="43"/>
      <c r="AL96" s="39"/>
      <c r="AM96" s="43"/>
      <c r="AN96" s="39"/>
      <c r="AO96" s="43"/>
      <c r="AP96" s="39"/>
      <c r="AQ96" s="43"/>
      <c r="AR96" s="39"/>
      <c r="AS96" s="43"/>
      <c r="AT96" s="39"/>
      <c r="AU96" s="43"/>
      <c r="AV96" s="39"/>
      <c r="AW96" s="43"/>
      <c r="AX96" s="39"/>
      <c r="AY96" s="43"/>
      <c r="AZ96" s="39"/>
      <c r="BA96" s="43"/>
      <c r="BB96" s="39"/>
      <c r="BC96" s="43"/>
      <c r="BD96" s="39"/>
      <c r="BE96" s="43"/>
      <c r="BF96" s="39"/>
      <c r="BG96" s="43"/>
      <c r="BH96" s="39"/>
      <c r="BI96" s="43"/>
      <c r="BJ96" s="39"/>
      <c r="BK96" s="43"/>
      <c r="BL96" s="39"/>
      <c r="BM96" s="43"/>
      <c r="BN96" s="39"/>
      <c r="BO96" s="43"/>
      <c r="BP96" s="39"/>
      <c r="BQ96" s="43"/>
      <c r="BR96" s="39"/>
      <c r="BS96" s="43"/>
    </row>
    <row r="97" spans="1:71" s="74" customFormat="1">
      <c r="A97" s="74" t="s">
        <v>146</v>
      </c>
      <c r="B97" s="82" t="s">
        <v>103</v>
      </c>
      <c r="C97" s="83">
        <v>0</v>
      </c>
      <c r="D97" s="83">
        <v>0</v>
      </c>
      <c r="E97" s="83">
        <f t="shared" si="14"/>
        <v>0</v>
      </c>
      <c r="F97" s="74">
        <f t="shared" si="17"/>
        <v>0</v>
      </c>
      <c r="G97" s="74">
        <f t="shared" si="18"/>
        <v>0</v>
      </c>
      <c r="P97" s="39"/>
      <c r="Q97" s="43"/>
      <c r="R97" s="39"/>
      <c r="S97" s="43"/>
      <c r="T97" s="39"/>
      <c r="U97" s="43"/>
      <c r="V97" s="39"/>
      <c r="W97" s="43"/>
      <c r="X97" s="39"/>
      <c r="Y97" s="43"/>
      <c r="Z97" s="39"/>
      <c r="AA97" s="43"/>
      <c r="AB97" s="39"/>
      <c r="AC97" s="43"/>
      <c r="AD97" s="39"/>
      <c r="AE97" s="43"/>
      <c r="AF97" s="39"/>
      <c r="AG97" s="43"/>
      <c r="AH97" s="39"/>
      <c r="AI97" s="43"/>
      <c r="AJ97" s="39"/>
      <c r="AK97" s="43"/>
      <c r="AL97" s="39"/>
      <c r="AM97" s="43"/>
      <c r="AN97" s="39"/>
      <c r="AO97" s="43"/>
      <c r="AP97" s="39"/>
      <c r="AQ97" s="43"/>
      <c r="AR97" s="39"/>
      <c r="AS97" s="43"/>
      <c r="AT97" s="39"/>
      <c r="AU97" s="43"/>
      <c r="AV97" s="39"/>
      <c r="AW97" s="43"/>
      <c r="AX97" s="39"/>
      <c r="AY97" s="43"/>
      <c r="AZ97" s="39"/>
      <c r="BA97" s="43"/>
      <c r="BB97" s="39"/>
      <c r="BC97" s="43"/>
      <c r="BD97" s="39"/>
      <c r="BE97" s="43"/>
      <c r="BF97" s="39"/>
      <c r="BG97" s="43"/>
      <c r="BH97" s="39"/>
      <c r="BI97" s="43"/>
      <c r="BJ97" s="39"/>
      <c r="BK97" s="43"/>
      <c r="BL97" s="39"/>
      <c r="BM97" s="43"/>
      <c r="BN97" s="39"/>
      <c r="BO97" s="43"/>
      <c r="BP97" s="39"/>
      <c r="BQ97" s="43"/>
      <c r="BR97" s="39"/>
      <c r="BS97" s="43"/>
    </row>
    <row r="98" spans="1:71" s="74" customFormat="1">
      <c r="A98" s="74" t="s">
        <v>146</v>
      </c>
      <c r="B98" s="82" t="s">
        <v>104</v>
      </c>
      <c r="C98" s="83">
        <v>1</v>
      </c>
      <c r="D98" s="83">
        <v>0</v>
      </c>
      <c r="E98" s="83">
        <f t="shared" si="14"/>
        <v>1</v>
      </c>
      <c r="F98" s="74">
        <f t="shared" si="17"/>
        <v>7.1428571428571425E-2</v>
      </c>
      <c r="G98" s="74">
        <f t="shared" si="18"/>
        <v>0.14839923094918853</v>
      </c>
      <c r="P98" s="39"/>
      <c r="Q98" s="43"/>
      <c r="R98" s="39"/>
      <c r="S98" s="43"/>
      <c r="T98" s="39"/>
      <c r="U98" s="43"/>
      <c r="V98" s="39"/>
      <c r="W98" s="43"/>
      <c r="X98" s="39"/>
      <c r="Y98" s="43"/>
      <c r="Z98" s="39"/>
      <c r="AA98" s="43"/>
      <c r="AB98" s="39"/>
      <c r="AC98" s="43"/>
      <c r="AD98" s="39"/>
      <c r="AE98" s="43"/>
      <c r="AF98" s="39"/>
      <c r="AG98" s="43"/>
      <c r="AH98" s="39"/>
      <c r="AI98" s="43"/>
      <c r="AJ98" s="39"/>
      <c r="AK98" s="43"/>
      <c r="AL98" s="39"/>
      <c r="AM98" s="43"/>
      <c r="AN98" s="39"/>
      <c r="AO98" s="43"/>
      <c r="AP98" s="39"/>
      <c r="AQ98" s="43"/>
      <c r="AR98" s="39"/>
      <c r="AS98" s="43"/>
      <c r="AT98" s="39"/>
      <c r="AU98" s="43"/>
      <c r="AV98" s="39"/>
      <c r="AW98" s="43"/>
      <c r="AX98" s="39"/>
      <c r="AY98" s="43"/>
      <c r="AZ98" s="39"/>
      <c r="BA98" s="43"/>
      <c r="BB98" s="39"/>
      <c r="BC98" s="43"/>
      <c r="BD98" s="39"/>
      <c r="BE98" s="43"/>
      <c r="BF98" s="39"/>
      <c r="BG98" s="43"/>
      <c r="BH98" s="39"/>
      <c r="BI98" s="43"/>
      <c r="BJ98" s="39"/>
      <c r="BK98" s="43"/>
      <c r="BL98" s="39"/>
      <c r="BM98" s="43"/>
      <c r="BN98" s="39"/>
      <c r="BO98" s="43"/>
      <c r="BP98" s="39"/>
      <c r="BQ98" s="43"/>
      <c r="BR98" s="39"/>
      <c r="BS98" s="43"/>
    </row>
    <row r="99" spans="1:71" s="74" customFormat="1">
      <c r="A99" s="74" t="s">
        <v>146</v>
      </c>
      <c r="B99" s="82" t="s">
        <v>105</v>
      </c>
      <c r="C99" s="83">
        <v>0</v>
      </c>
      <c r="D99" s="83">
        <v>0</v>
      </c>
      <c r="E99" s="83">
        <f t="shared" si="14"/>
        <v>0</v>
      </c>
      <c r="F99" s="74">
        <f t="shared" si="17"/>
        <v>0</v>
      </c>
      <c r="G99" s="74">
        <f t="shared" si="18"/>
        <v>0</v>
      </c>
      <c r="P99" s="39"/>
      <c r="Q99" s="43"/>
      <c r="R99" s="39"/>
      <c r="S99" s="43"/>
      <c r="T99" s="39"/>
      <c r="U99" s="43"/>
      <c r="V99" s="39"/>
      <c r="W99" s="43"/>
      <c r="X99" s="39"/>
      <c r="Y99" s="43"/>
      <c r="Z99" s="39"/>
      <c r="AA99" s="43"/>
      <c r="AB99" s="39"/>
      <c r="AC99" s="43"/>
      <c r="AD99" s="39"/>
      <c r="AE99" s="43"/>
      <c r="AF99" s="39"/>
      <c r="AG99" s="43"/>
      <c r="AH99" s="39"/>
      <c r="AI99" s="43"/>
      <c r="AJ99" s="39"/>
      <c r="AK99" s="43"/>
      <c r="AL99" s="39"/>
      <c r="AM99" s="43"/>
      <c r="AN99" s="39"/>
      <c r="AO99" s="43"/>
      <c r="AP99" s="39"/>
      <c r="AQ99" s="43"/>
      <c r="AR99" s="39"/>
      <c r="AS99" s="43"/>
      <c r="AT99" s="39"/>
      <c r="AU99" s="43"/>
      <c r="AV99" s="39"/>
      <c r="AW99" s="43"/>
      <c r="AX99" s="39"/>
      <c r="AY99" s="43"/>
      <c r="AZ99" s="39"/>
      <c r="BA99" s="43"/>
      <c r="BB99" s="39"/>
      <c r="BC99" s="43"/>
      <c r="BD99" s="39"/>
      <c r="BE99" s="43"/>
      <c r="BF99" s="39"/>
      <c r="BG99" s="43"/>
      <c r="BH99" s="39"/>
      <c r="BI99" s="43"/>
      <c r="BJ99" s="39"/>
      <c r="BK99" s="43"/>
      <c r="BL99" s="39"/>
      <c r="BM99" s="43"/>
      <c r="BN99" s="39"/>
      <c r="BO99" s="43"/>
      <c r="BP99" s="39"/>
      <c r="BQ99" s="43"/>
      <c r="BR99" s="39"/>
      <c r="BS99" s="43"/>
    </row>
    <row r="100" spans="1:71" s="74" customFormat="1">
      <c r="A100" s="74" t="s">
        <v>146</v>
      </c>
      <c r="B100" s="82" t="s">
        <v>106</v>
      </c>
      <c r="C100" s="83">
        <v>0</v>
      </c>
      <c r="D100" s="83">
        <v>0</v>
      </c>
      <c r="E100" s="83">
        <f t="shared" si="14"/>
        <v>0</v>
      </c>
      <c r="F100" s="74">
        <f t="shared" si="17"/>
        <v>0</v>
      </c>
      <c r="G100" s="74">
        <f t="shared" si="18"/>
        <v>0</v>
      </c>
      <c r="P100" s="39"/>
      <c r="Q100" s="43"/>
      <c r="R100" s="39"/>
      <c r="S100" s="43"/>
      <c r="T100" s="39"/>
      <c r="U100" s="43"/>
      <c r="V100" s="39"/>
      <c r="W100" s="43"/>
      <c r="X100" s="39"/>
      <c r="Y100" s="43"/>
      <c r="Z100" s="39"/>
      <c r="AA100" s="43"/>
      <c r="AB100" s="39"/>
      <c r="AC100" s="43"/>
      <c r="AD100" s="39"/>
      <c r="AE100" s="43"/>
      <c r="AF100" s="39"/>
      <c r="AG100" s="43"/>
      <c r="AH100" s="39"/>
      <c r="AI100" s="43"/>
      <c r="AJ100" s="39"/>
      <c r="AK100" s="43"/>
      <c r="AL100" s="39"/>
      <c r="AM100" s="43"/>
      <c r="AN100" s="39"/>
      <c r="AO100" s="43"/>
      <c r="AP100" s="39"/>
      <c r="AQ100" s="43"/>
      <c r="AR100" s="39"/>
      <c r="AS100" s="43"/>
      <c r="AT100" s="39"/>
      <c r="AU100" s="43"/>
      <c r="AV100" s="39"/>
      <c r="AW100" s="43"/>
      <c r="AX100" s="39"/>
      <c r="AY100" s="43"/>
      <c r="AZ100" s="39"/>
      <c r="BA100" s="43"/>
      <c r="BB100" s="39"/>
      <c r="BC100" s="43"/>
      <c r="BD100" s="39"/>
      <c r="BE100" s="43"/>
      <c r="BF100" s="39"/>
      <c r="BG100" s="43"/>
      <c r="BH100" s="39"/>
      <c r="BI100" s="43"/>
      <c r="BJ100" s="39"/>
      <c r="BK100" s="43"/>
      <c r="BL100" s="39"/>
      <c r="BM100" s="43"/>
      <c r="BN100" s="39"/>
      <c r="BO100" s="43"/>
      <c r="BP100" s="39"/>
      <c r="BQ100" s="43"/>
      <c r="BR100" s="39"/>
      <c r="BS100" s="43"/>
    </row>
    <row r="101" spans="1:71" s="74" customFormat="1">
      <c r="A101" s="90" t="s">
        <v>144</v>
      </c>
      <c r="B101" s="91" t="s">
        <v>107</v>
      </c>
      <c r="C101" s="92">
        <v>15</v>
      </c>
      <c r="D101" s="92">
        <v>0</v>
      </c>
      <c r="E101" s="92">
        <f t="shared" si="14"/>
        <v>15</v>
      </c>
      <c r="F101" s="90">
        <f>E101/$C$126</f>
        <v>0.6</v>
      </c>
      <c r="G101" s="90">
        <f>F101*$B$126</f>
        <v>1.0320414585246434</v>
      </c>
      <c r="H101" s="90"/>
      <c r="I101" s="90"/>
      <c r="J101" s="90"/>
      <c r="K101" s="90"/>
      <c r="L101" s="90"/>
      <c r="M101" s="90"/>
      <c r="N101" s="90"/>
      <c r="O101" s="90"/>
      <c r="P101" s="39"/>
      <c r="Q101" s="43"/>
      <c r="R101" s="39"/>
      <c r="S101" s="43"/>
      <c r="T101" s="39"/>
      <c r="U101" s="43"/>
      <c r="V101" s="39"/>
      <c r="W101" s="43"/>
      <c r="X101" s="39"/>
      <c r="Y101" s="43"/>
      <c r="Z101" s="39"/>
      <c r="AA101" s="43"/>
      <c r="AB101" s="39"/>
      <c r="AC101" s="43"/>
      <c r="AD101" s="39"/>
      <c r="AE101" s="43"/>
      <c r="AF101" s="39"/>
      <c r="AG101" s="43"/>
      <c r="AH101" s="39"/>
      <c r="AI101" s="43"/>
      <c r="AJ101" s="39"/>
      <c r="AK101" s="43"/>
      <c r="AL101" s="39"/>
      <c r="AM101" s="43"/>
      <c r="AN101" s="39"/>
      <c r="AO101" s="43"/>
      <c r="AP101" s="39"/>
      <c r="AQ101" s="43"/>
      <c r="AR101" s="39"/>
      <c r="AS101" s="43"/>
      <c r="AT101" s="39"/>
      <c r="AU101" s="43"/>
      <c r="AV101" s="39"/>
      <c r="AW101" s="43"/>
      <c r="AX101" s="39"/>
      <c r="AY101" s="43"/>
      <c r="AZ101" s="39"/>
      <c r="BA101" s="43"/>
      <c r="BB101" s="39"/>
      <c r="BC101" s="43"/>
      <c r="BD101" s="39"/>
      <c r="BE101" s="43"/>
      <c r="BF101" s="39"/>
      <c r="BG101" s="43"/>
      <c r="BH101" s="39"/>
      <c r="BI101" s="43"/>
      <c r="BJ101" s="39"/>
      <c r="BK101" s="43"/>
      <c r="BL101" s="39"/>
      <c r="BM101" s="43"/>
      <c r="BN101" s="39"/>
      <c r="BO101" s="43"/>
      <c r="BP101" s="39"/>
      <c r="BQ101" s="43"/>
      <c r="BR101" s="39"/>
      <c r="BS101" s="43"/>
    </row>
    <row r="102" spans="1:71" s="74" customFormat="1">
      <c r="A102" s="90" t="s">
        <v>144</v>
      </c>
      <c r="B102" s="91" t="s">
        <v>108</v>
      </c>
      <c r="C102" s="92">
        <v>0</v>
      </c>
      <c r="D102" s="92">
        <v>0</v>
      </c>
      <c r="E102" s="92">
        <f t="shared" si="14"/>
        <v>0</v>
      </c>
      <c r="F102" s="90">
        <f t="shared" ref="F102:F103" si="21">E102/$C$126</f>
        <v>0</v>
      </c>
      <c r="G102" s="90">
        <f t="shared" ref="G102:G103" si="22">F102*$B$126</f>
        <v>0</v>
      </c>
      <c r="H102" s="90"/>
      <c r="I102" s="90"/>
      <c r="J102" s="90"/>
      <c r="K102" s="90"/>
      <c r="L102" s="90"/>
      <c r="M102" s="90"/>
      <c r="N102" s="90"/>
      <c r="O102" s="90"/>
      <c r="P102" s="39"/>
      <c r="Q102" s="43"/>
      <c r="R102" s="39"/>
      <c r="S102" s="43"/>
      <c r="T102" s="39"/>
      <c r="U102" s="43"/>
      <c r="V102" s="39"/>
      <c r="W102" s="43"/>
      <c r="X102" s="39"/>
      <c r="Y102" s="43"/>
      <c r="Z102" s="39"/>
      <c r="AA102" s="43"/>
      <c r="AB102" s="39"/>
      <c r="AC102" s="43"/>
      <c r="AD102" s="39"/>
      <c r="AE102" s="43"/>
      <c r="AF102" s="39"/>
      <c r="AG102" s="43"/>
      <c r="AH102" s="39"/>
      <c r="AI102" s="43"/>
      <c r="AJ102" s="39"/>
      <c r="AK102" s="43"/>
      <c r="AL102" s="39"/>
      <c r="AM102" s="43"/>
      <c r="AN102" s="39"/>
      <c r="AO102" s="43"/>
      <c r="AP102" s="39"/>
      <c r="AQ102" s="43"/>
      <c r="AR102" s="39"/>
      <c r="AS102" s="43"/>
      <c r="AT102" s="39"/>
      <c r="AU102" s="43"/>
      <c r="AV102" s="39"/>
      <c r="AW102" s="43"/>
      <c r="AX102" s="39"/>
      <c r="AY102" s="43"/>
      <c r="AZ102" s="39"/>
      <c r="BA102" s="43"/>
      <c r="BB102" s="39"/>
      <c r="BC102" s="43"/>
      <c r="BD102" s="39"/>
      <c r="BE102" s="43"/>
      <c r="BF102" s="39"/>
      <c r="BG102" s="43"/>
      <c r="BH102" s="39"/>
      <c r="BI102" s="43"/>
      <c r="BJ102" s="39"/>
      <c r="BK102" s="43"/>
      <c r="BL102" s="39"/>
      <c r="BM102" s="43"/>
      <c r="BN102" s="39"/>
      <c r="BO102" s="43"/>
      <c r="BP102" s="39"/>
      <c r="BQ102" s="43"/>
      <c r="BR102" s="39"/>
      <c r="BS102" s="43"/>
    </row>
    <row r="103" spans="1:71" s="74" customFormat="1">
      <c r="A103" s="90" t="s">
        <v>144</v>
      </c>
      <c r="B103" s="91" t="s">
        <v>109</v>
      </c>
      <c r="C103" s="92">
        <v>10</v>
      </c>
      <c r="D103" s="92">
        <v>0</v>
      </c>
      <c r="E103" s="92">
        <f t="shared" si="14"/>
        <v>10</v>
      </c>
      <c r="F103" s="90">
        <f t="shared" si="21"/>
        <v>0.4</v>
      </c>
      <c r="G103" s="90">
        <f t="shared" si="22"/>
        <v>0.68802763901642905</v>
      </c>
      <c r="H103" s="90"/>
      <c r="I103" s="90"/>
      <c r="J103" s="90"/>
      <c r="K103" s="90"/>
      <c r="L103" s="90"/>
      <c r="M103" s="90"/>
      <c r="N103" s="90"/>
      <c r="O103" s="90"/>
      <c r="P103" s="39"/>
      <c r="Q103" s="43"/>
      <c r="R103" s="39"/>
      <c r="S103" s="43"/>
      <c r="T103" s="39"/>
      <c r="U103" s="43"/>
      <c r="V103" s="39"/>
      <c r="W103" s="43"/>
      <c r="X103" s="39"/>
      <c r="Y103" s="43"/>
      <c r="Z103" s="39"/>
      <c r="AA103" s="43"/>
      <c r="AB103" s="39"/>
      <c r="AC103" s="43"/>
      <c r="AD103" s="39"/>
      <c r="AE103" s="43"/>
      <c r="AF103" s="39"/>
      <c r="AG103" s="43"/>
      <c r="AH103" s="39"/>
      <c r="AI103" s="43"/>
      <c r="AJ103" s="39"/>
      <c r="AK103" s="43"/>
      <c r="AL103" s="39"/>
      <c r="AM103" s="43"/>
      <c r="AN103" s="39"/>
      <c r="AO103" s="43"/>
      <c r="AP103" s="39"/>
      <c r="AQ103" s="43"/>
      <c r="AR103" s="39"/>
      <c r="AS103" s="43"/>
      <c r="AT103" s="39"/>
      <c r="AU103" s="43"/>
      <c r="AV103" s="39"/>
      <c r="AW103" s="43"/>
      <c r="AX103" s="39"/>
      <c r="AY103" s="43"/>
      <c r="AZ103" s="39"/>
      <c r="BA103" s="43"/>
      <c r="BB103" s="39"/>
      <c r="BC103" s="43"/>
      <c r="BD103" s="39"/>
      <c r="BE103" s="43"/>
      <c r="BF103" s="39"/>
      <c r="BG103" s="43"/>
      <c r="BH103" s="39"/>
      <c r="BI103" s="43"/>
      <c r="BJ103" s="39"/>
      <c r="BK103" s="43"/>
      <c r="BL103" s="39"/>
      <c r="BM103" s="43"/>
      <c r="BN103" s="39"/>
      <c r="BO103" s="43"/>
      <c r="BP103" s="39"/>
      <c r="BQ103" s="43"/>
      <c r="BR103" s="39"/>
      <c r="BS103" s="43"/>
    </row>
    <row r="104" spans="1:71" s="74" customFormat="1">
      <c r="A104" s="74" t="s">
        <v>146</v>
      </c>
      <c r="B104" s="82" t="s">
        <v>110</v>
      </c>
      <c r="C104" s="83">
        <v>0</v>
      </c>
      <c r="D104" s="83">
        <v>0</v>
      </c>
      <c r="E104" s="83">
        <f t="shared" si="14"/>
        <v>0</v>
      </c>
      <c r="F104" s="74">
        <f t="shared" si="17"/>
        <v>0</v>
      </c>
      <c r="G104" s="74">
        <f t="shared" si="18"/>
        <v>0</v>
      </c>
      <c r="P104" s="39"/>
      <c r="Q104" s="43"/>
      <c r="R104" s="39"/>
      <c r="S104" s="43"/>
      <c r="T104" s="39"/>
      <c r="U104" s="43"/>
      <c r="V104" s="39"/>
      <c r="W104" s="43"/>
      <c r="X104" s="39"/>
      <c r="Y104" s="43"/>
      <c r="Z104" s="39"/>
      <c r="AA104" s="43"/>
      <c r="AB104" s="39"/>
      <c r="AC104" s="43"/>
      <c r="AD104" s="39"/>
      <c r="AE104" s="43"/>
      <c r="AF104" s="39"/>
      <c r="AG104" s="43"/>
      <c r="AH104" s="39"/>
      <c r="AI104" s="43"/>
      <c r="AJ104" s="39"/>
      <c r="AK104" s="43"/>
      <c r="AL104" s="39"/>
      <c r="AM104" s="43"/>
      <c r="AN104" s="39"/>
      <c r="AO104" s="43"/>
      <c r="AP104" s="39"/>
      <c r="AQ104" s="43"/>
      <c r="AR104" s="39"/>
      <c r="AS104" s="43"/>
      <c r="AT104" s="39"/>
      <c r="AU104" s="43"/>
      <c r="AV104" s="39"/>
      <c r="AW104" s="43"/>
      <c r="AX104" s="39"/>
      <c r="AY104" s="43"/>
      <c r="AZ104" s="39"/>
      <c r="BA104" s="43"/>
      <c r="BB104" s="39"/>
      <c r="BC104" s="43"/>
      <c r="BD104" s="39"/>
      <c r="BE104" s="43"/>
      <c r="BF104" s="39"/>
      <c r="BG104" s="43"/>
      <c r="BH104" s="39"/>
      <c r="BI104" s="43"/>
      <c r="BJ104" s="39"/>
      <c r="BK104" s="43"/>
      <c r="BL104" s="39"/>
      <c r="BM104" s="43"/>
      <c r="BN104" s="39"/>
      <c r="BO104" s="43"/>
      <c r="BP104" s="39"/>
      <c r="BQ104" s="43"/>
      <c r="BR104" s="39"/>
      <c r="BS104" s="43"/>
    </row>
    <row r="105" spans="1:71" s="74" customFormat="1">
      <c r="A105" s="74" t="s">
        <v>146</v>
      </c>
      <c r="B105" s="82" t="s">
        <v>111</v>
      </c>
      <c r="C105" s="83">
        <v>0</v>
      </c>
      <c r="D105" s="83">
        <v>0</v>
      </c>
      <c r="E105" s="83">
        <f t="shared" si="14"/>
        <v>0</v>
      </c>
      <c r="F105" s="74">
        <f t="shared" si="17"/>
        <v>0</v>
      </c>
      <c r="G105" s="74">
        <f t="shared" si="18"/>
        <v>0</v>
      </c>
      <c r="P105" s="39"/>
      <c r="Q105" s="43"/>
      <c r="R105" s="39"/>
      <c r="S105" s="43"/>
      <c r="T105" s="39"/>
      <c r="U105" s="43"/>
      <c r="V105" s="39"/>
      <c r="W105" s="43"/>
      <c r="X105" s="39"/>
      <c r="Y105" s="43"/>
      <c r="Z105" s="39"/>
      <c r="AA105" s="43"/>
      <c r="AB105" s="39"/>
      <c r="AC105" s="43"/>
      <c r="AD105" s="39"/>
      <c r="AE105" s="43"/>
      <c r="AF105" s="39"/>
      <c r="AG105" s="43"/>
      <c r="AH105" s="39"/>
      <c r="AI105" s="43"/>
      <c r="AJ105" s="39"/>
      <c r="AK105" s="43"/>
      <c r="AL105" s="39"/>
      <c r="AM105" s="43"/>
      <c r="AN105" s="39"/>
      <c r="AO105" s="43"/>
      <c r="AP105" s="39"/>
      <c r="AQ105" s="43"/>
      <c r="AR105" s="39"/>
      <c r="AS105" s="43"/>
      <c r="AT105" s="39"/>
      <c r="AU105" s="43"/>
      <c r="AV105" s="39"/>
      <c r="AW105" s="43"/>
      <c r="AX105" s="39"/>
      <c r="AY105" s="43"/>
      <c r="AZ105" s="39"/>
      <c r="BA105" s="43"/>
      <c r="BB105" s="39"/>
      <c r="BC105" s="43"/>
      <c r="BD105" s="39"/>
      <c r="BE105" s="43"/>
      <c r="BF105" s="39"/>
      <c r="BG105" s="43"/>
      <c r="BH105" s="39"/>
      <c r="BI105" s="43"/>
      <c r="BJ105" s="39"/>
      <c r="BK105" s="43"/>
      <c r="BL105" s="39"/>
      <c r="BM105" s="43"/>
      <c r="BN105" s="39"/>
      <c r="BO105" s="43"/>
      <c r="BP105" s="39"/>
      <c r="BQ105" s="43"/>
      <c r="BR105" s="39"/>
      <c r="BS105" s="43"/>
    </row>
    <row r="106" spans="1:71" s="74" customFormat="1">
      <c r="A106" s="74" t="s">
        <v>146</v>
      </c>
      <c r="B106" s="82" t="s">
        <v>112</v>
      </c>
      <c r="C106" s="83">
        <v>0</v>
      </c>
      <c r="D106" s="83">
        <v>0</v>
      </c>
      <c r="E106" s="83">
        <f t="shared" si="14"/>
        <v>0</v>
      </c>
      <c r="F106" s="74">
        <f t="shared" si="17"/>
        <v>0</v>
      </c>
      <c r="G106" s="74">
        <f t="shared" si="18"/>
        <v>0</v>
      </c>
      <c r="P106" s="39"/>
      <c r="Q106" s="43"/>
      <c r="R106" s="39"/>
      <c r="S106" s="43"/>
      <c r="T106" s="39"/>
      <c r="U106" s="43"/>
      <c r="V106" s="39"/>
      <c r="W106" s="43"/>
      <c r="X106" s="39"/>
      <c r="Y106" s="43"/>
      <c r="Z106" s="39"/>
      <c r="AA106" s="43"/>
      <c r="AB106" s="39"/>
      <c r="AC106" s="43"/>
      <c r="AD106" s="39"/>
      <c r="AE106" s="43"/>
      <c r="AF106" s="39"/>
      <c r="AG106" s="43"/>
      <c r="AH106" s="39"/>
      <c r="AI106" s="43"/>
      <c r="AJ106" s="39"/>
      <c r="AK106" s="43"/>
      <c r="AL106" s="39"/>
      <c r="AM106" s="43"/>
      <c r="AN106" s="39"/>
      <c r="AO106" s="43"/>
      <c r="AP106" s="39"/>
      <c r="AQ106" s="43"/>
      <c r="AR106" s="39"/>
      <c r="AS106" s="43"/>
      <c r="AT106" s="39"/>
      <c r="AU106" s="43"/>
      <c r="AV106" s="39"/>
      <c r="AW106" s="43"/>
      <c r="AX106" s="39"/>
      <c r="AY106" s="43"/>
      <c r="AZ106" s="39"/>
      <c r="BA106" s="43"/>
      <c r="BB106" s="39"/>
      <c r="BC106" s="43"/>
      <c r="BD106" s="39"/>
      <c r="BE106" s="43"/>
      <c r="BF106" s="39"/>
      <c r="BG106" s="43"/>
      <c r="BH106" s="39"/>
      <c r="BI106" s="43"/>
      <c r="BJ106" s="39"/>
      <c r="BK106" s="43"/>
      <c r="BL106" s="39"/>
      <c r="BM106" s="43"/>
      <c r="BN106" s="39"/>
      <c r="BO106" s="43"/>
      <c r="BP106" s="39"/>
      <c r="BQ106" s="43"/>
      <c r="BR106" s="39"/>
      <c r="BS106" s="43"/>
    </row>
    <row r="107" spans="1:71" s="74" customFormat="1">
      <c r="A107" s="74" t="s">
        <v>146</v>
      </c>
      <c r="B107" s="82" t="s">
        <v>113</v>
      </c>
      <c r="C107" s="83">
        <v>0</v>
      </c>
      <c r="D107" s="83">
        <v>0</v>
      </c>
      <c r="E107" s="83">
        <f t="shared" si="14"/>
        <v>0</v>
      </c>
      <c r="F107" s="74">
        <f t="shared" si="17"/>
        <v>0</v>
      </c>
      <c r="G107" s="74">
        <f t="shared" si="18"/>
        <v>0</v>
      </c>
      <c r="P107" s="39"/>
      <c r="Q107" s="43"/>
      <c r="R107" s="39"/>
      <c r="S107" s="43"/>
      <c r="T107" s="39"/>
      <c r="U107" s="43"/>
      <c r="V107" s="39"/>
      <c r="W107" s="43"/>
      <c r="X107" s="39"/>
      <c r="Y107" s="43"/>
      <c r="Z107" s="39"/>
      <c r="AA107" s="43"/>
      <c r="AB107" s="39"/>
      <c r="AC107" s="43"/>
      <c r="AD107" s="39"/>
      <c r="AE107" s="43"/>
      <c r="AF107" s="39"/>
      <c r="AG107" s="43"/>
      <c r="AH107" s="39"/>
      <c r="AI107" s="43"/>
      <c r="AJ107" s="39"/>
      <c r="AK107" s="43"/>
      <c r="AL107" s="39"/>
      <c r="AM107" s="43"/>
      <c r="AN107" s="39"/>
      <c r="AO107" s="43"/>
      <c r="AP107" s="39"/>
      <c r="AQ107" s="43"/>
      <c r="AR107" s="39"/>
      <c r="AS107" s="43"/>
      <c r="AT107" s="39"/>
      <c r="AU107" s="43"/>
      <c r="AV107" s="39"/>
      <c r="AW107" s="43"/>
      <c r="AX107" s="39"/>
      <c r="AY107" s="43"/>
      <c r="AZ107" s="39"/>
      <c r="BA107" s="43"/>
      <c r="BB107" s="39"/>
      <c r="BC107" s="43"/>
      <c r="BD107" s="39"/>
      <c r="BE107" s="43"/>
      <c r="BF107" s="39"/>
      <c r="BG107" s="43"/>
      <c r="BH107" s="39"/>
      <c r="BI107" s="43"/>
      <c r="BJ107" s="39"/>
      <c r="BK107" s="43"/>
      <c r="BL107" s="39"/>
      <c r="BM107" s="43"/>
      <c r="BN107" s="39"/>
      <c r="BO107" s="43"/>
      <c r="BP107" s="39"/>
      <c r="BQ107" s="43"/>
      <c r="BR107" s="39"/>
      <c r="BS107" s="43"/>
    </row>
    <row r="108" spans="1:71" s="74" customFormat="1">
      <c r="A108" s="74" t="s">
        <v>146</v>
      </c>
      <c r="B108" s="82" t="s">
        <v>114</v>
      </c>
      <c r="C108" s="83">
        <v>0</v>
      </c>
      <c r="D108" s="83">
        <v>0</v>
      </c>
      <c r="E108" s="83">
        <f t="shared" si="14"/>
        <v>0</v>
      </c>
      <c r="F108" s="74">
        <f t="shared" si="17"/>
        <v>0</v>
      </c>
      <c r="G108" s="74">
        <f t="shared" si="18"/>
        <v>0</v>
      </c>
      <c r="P108" s="39"/>
      <c r="Q108" s="43"/>
      <c r="R108" s="39"/>
      <c r="S108" s="43"/>
      <c r="T108" s="39"/>
      <c r="U108" s="43"/>
      <c r="V108" s="39"/>
      <c r="W108" s="43"/>
      <c r="X108" s="39"/>
      <c r="Y108" s="43"/>
      <c r="Z108" s="39"/>
      <c r="AA108" s="43"/>
      <c r="AB108" s="39"/>
      <c r="AC108" s="43"/>
      <c r="AD108" s="39"/>
      <c r="AE108" s="43"/>
      <c r="AF108" s="39"/>
      <c r="AG108" s="43"/>
      <c r="AH108" s="39"/>
      <c r="AI108" s="43"/>
      <c r="AJ108" s="39"/>
      <c r="AK108" s="43"/>
      <c r="AL108" s="39"/>
      <c r="AM108" s="43"/>
      <c r="AN108" s="39"/>
      <c r="AO108" s="43"/>
      <c r="AP108" s="39"/>
      <c r="AQ108" s="43"/>
      <c r="AR108" s="39"/>
      <c r="AS108" s="43"/>
      <c r="AT108" s="39"/>
      <c r="AU108" s="43"/>
      <c r="AV108" s="39"/>
      <c r="AW108" s="43"/>
      <c r="AX108" s="39"/>
      <c r="AY108" s="43"/>
      <c r="AZ108" s="39"/>
      <c r="BA108" s="43"/>
      <c r="BB108" s="39"/>
      <c r="BC108" s="43"/>
      <c r="BD108" s="39"/>
      <c r="BE108" s="43"/>
      <c r="BF108" s="39"/>
      <c r="BG108" s="43"/>
      <c r="BH108" s="39"/>
      <c r="BI108" s="43"/>
      <c r="BJ108" s="39"/>
      <c r="BK108" s="43"/>
      <c r="BL108" s="39"/>
      <c r="BM108" s="43"/>
      <c r="BN108" s="39"/>
      <c r="BO108" s="43"/>
      <c r="BP108" s="39"/>
      <c r="BQ108" s="43"/>
      <c r="BR108" s="39"/>
      <c r="BS108" s="43"/>
    </row>
    <row r="109" spans="1:71" s="74" customFormat="1">
      <c r="A109" s="74" t="s">
        <v>146</v>
      </c>
      <c r="B109" s="82" t="s">
        <v>115</v>
      </c>
      <c r="C109" s="83">
        <v>0</v>
      </c>
      <c r="D109" s="83">
        <v>0</v>
      </c>
      <c r="E109" s="83">
        <f t="shared" si="14"/>
        <v>0</v>
      </c>
      <c r="F109" s="74">
        <f t="shared" si="17"/>
        <v>0</v>
      </c>
      <c r="G109" s="74">
        <f t="shared" si="18"/>
        <v>0</v>
      </c>
      <c r="P109" s="39"/>
      <c r="Q109" s="43"/>
      <c r="R109" s="39"/>
      <c r="S109" s="43"/>
      <c r="T109" s="39"/>
      <c r="U109" s="43"/>
      <c r="V109" s="39"/>
      <c r="W109" s="43"/>
      <c r="X109" s="39"/>
      <c r="Y109" s="43"/>
      <c r="Z109" s="39"/>
      <c r="AA109" s="43"/>
      <c r="AB109" s="39"/>
      <c r="AC109" s="43"/>
      <c r="AD109" s="39"/>
      <c r="AE109" s="43"/>
      <c r="AF109" s="39"/>
      <c r="AG109" s="43"/>
      <c r="AH109" s="39"/>
      <c r="AI109" s="43"/>
      <c r="AJ109" s="39"/>
      <c r="AK109" s="43"/>
      <c r="AL109" s="39"/>
      <c r="AM109" s="43"/>
      <c r="AN109" s="39"/>
      <c r="AO109" s="43"/>
      <c r="AP109" s="39"/>
      <c r="AQ109" s="43"/>
      <c r="AR109" s="39"/>
      <c r="AS109" s="43"/>
      <c r="AT109" s="39"/>
      <c r="AU109" s="43"/>
      <c r="AV109" s="39"/>
      <c r="AW109" s="43"/>
      <c r="AX109" s="39"/>
      <c r="AY109" s="43"/>
      <c r="AZ109" s="39"/>
      <c r="BA109" s="43"/>
      <c r="BB109" s="39"/>
      <c r="BC109" s="43"/>
      <c r="BD109" s="39"/>
      <c r="BE109" s="43"/>
      <c r="BF109" s="39"/>
      <c r="BG109" s="43"/>
      <c r="BH109" s="39"/>
      <c r="BI109" s="43"/>
      <c r="BJ109" s="39"/>
      <c r="BK109" s="43"/>
      <c r="BL109" s="39"/>
      <c r="BM109" s="43"/>
      <c r="BN109" s="39"/>
      <c r="BO109" s="43"/>
      <c r="BP109" s="39"/>
      <c r="BQ109" s="43"/>
      <c r="BR109" s="39"/>
      <c r="BS109" s="43"/>
    </row>
    <row r="110" spans="1:71">
      <c r="C110" s="33">
        <f>SUM(C4:C109)</f>
        <v>873</v>
      </c>
      <c r="D110" s="33">
        <f t="shared" ref="D110:E110" si="23">SUM(D4:D109)</f>
        <v>966</v>
      </c>
      <c r="E110" s="33">
        <f t="shared" si="23"/>
        <v>1839</v>
      </c>
      <c r="F110" s="33">
        <f>SUM(F4:F109)</f>
        <v>12</v>
      </c>
      <c r="G110" s="33">
        <f>SUM(G4:G109)</f>
        <v>151.52944689172881</v>
      </c>
    </row>
    <row r="112" spans="1:71">
      <c r="A112" s="6" t="s">
        <v>120</v>
      </c>
      <c r="B112" s="96" t="s">
        <v>121</v>
      </c>
      <c r="C112" s="6" t="s">
        <v>159</v>
      </c>
    </row>
    <row r="113" spans="1:4">
      <c r="A113" s="33" t="s">
        <v>149</v>
      </c>
      <c r="B113" s="33">
        <v>104.08615873344152</v>
      </c>
      <c r="C113" s="33">
        <f>SUM(E38)</f>
        <v>786</v>
      </c>
    </row>
    <row r="114" spans="1:4">
      <c r="A114" s="33" t="s">
        <v>1</v>
      </c>
      <c r="B114" s="93">
        <v>1.8084099999999999</v>
      </c>
      <c r="C114" s="33">
        <f>SUM(E4:E10)</f>
        <v>7</v>
      </c>
    </row>
    <row r="115" spans="1:4">
      <c r="A115" s="35" t="s">
        <v>118</v>
      </c>
    </row>
    <row r="116" spans="1:4">
      <c r="A116" s="33" t="s">
        <v>135</v>
      </c>
      <c r="B116" s="33">
        <v>10.075638796</v>
      </c>
      <c r="C116" s="33">
        <f>SUM(E15:E19)</f>
        <v>65</v>
      </c>
    </row>
    <row r="117" spans="1:4">
      <c r="A117" s="33" t="s">
        <v>136</v>
      </c>
      <c r="B117" s="33">
        <v>5.3030152147909995</v>
      </c>
      <c r="C117" s="33">
        <f>SUM(E22:E24)</f>
        <v>35</v>
      </c>
    </row>
    <row r="118" spans="1:4">
      <c r="A118" s="33" t="s">
        <v>137</v>
      </c>
      <c r="B118" s="33">
        <v>11.058605103896264</v>
      </c>
      <c r="C118" s="33">
        <f>SUM(E25:E28)</f>
        <v>191</v>
      </c>
    </row>
    <row r="119" spans="1:4">
      <c r="A119" s="33" t="s">
        <v>138</v>
      </c>
      <c r="B119" s="33">
        <v>3.0036869999999998</v>
      </c>
      <c r="C119" s="33">
        <f>SUM(E31:E32)</f>
        <v>41</v>
      </c>
    </row>
    <row r="120" spans="1:4">
      <c r="A120" s="33" t="s">
        <v>139</v>
      </c>
      <c r="B120" s="33">
        <v>3.947269768</v>
      </c>
      <c r="C120" s="33">
        <f>SUM(E11:E14,E20:E21,E29:E30,E33:E37,E39:E47)</f>
        <v>585</v>
      </c>
    </row>
    <row r="121" spans="1:4">
      <c r="A121" s="35" t="s">
        <v>3</v>
      </c>
      <c r="B121" s="93"/>
    </row>
    <row r="122" spans="1:4">
      <c r="A122" s="93" t="s">
        <v>150</v>
      </c>
      <c r="B122" s="93">
        <f>$B$133*C136</f>
        <v>1.8498356653309302</v>
      </c>
      <c r="C122" s="33">
        <f>SUM(E69,E48:E62)</f>
        <v>87</v>
      </c>
    </row>
    <row r="123" spans="1:4">
      <c r="A123" s="33" t="s">
        <v>151</v>
      </c>
      <c r="B123" s="93">
        <f t="shared" ref="B123:B126" si="24">$B$133*C137</f>
        <v>0.47007277107550482</v>
      </c>
      <c r="C123" s="33">
        <f>SUM(E70:E74)</f>
        <v>1</v>
      </c>
    </row>
    <row r="124" spans="1:4">
      <c r="A124" s="33" t="s">
        <v>152</v>
      </c>
      <c r="B124" s="93">
        <f t="shared" si="24"/>
        <v>0.45021054131175103</v>
      </c>
      <c r="C124" s="33">
        <f>SUM(E93:E96)</f>
        <v>2</v>
      </c>
    </row>
    <row r="125" spans="1:4">
      <c r="A125" s="33" t="s">
        <v>153</v>
      </c>
      <c r="B125" s="93">
        <f t="shared" si="24"/>
        <v>2.0775892332886396</v>
      </c>
      <c r="C125" s="33">
        <f>SUM(E104:E109,E97:E100,E85:E92,E82:E83,E75:E80)</f>
        <v>14</v>
      </c>
    </row>
    <row r="126" spans="1:4">
      <c r="A126" s="33" t="s">
        <v>154</v>
      </c>
      <c r="B126" s="93">
        <f t="shared" si="24"/>
        <v>1.7200690975410724</v>
      </c>
      <c r="C126" s="33">
        <f>SUM(E101:E103)</f>
        <v>25</v>
      </c>
    </row>
    <row r="127" spans="1:4">
      <c r="A127" s="33" t="s">
        <v>8</v>
      </c>
      <c r="B127" s="93">
        <v>5.6545300000000003</v>
      </c>
      <c r="C127" s="33">
        <f>SUM(E84,E81)</f>
        <v>0</v>
      </c>
      <c r="D127" s="33" t="s">
        <v>155</v>
      </c>
    </row>
    <row r="128" spans="1:4">
      <c r="A128" s="33" t="s">
        <v>4</v>
      </c>
      <c r="B128" s="93">
        <v>2.4354967052102799E-2</v>
      </c>
      <c r="C128" s="33">
        <f>SUM(E63:E68)</f>
        <v>0</v>
      </c>
      <c r="D128" s="33" t="s">
        <v>155</v>
      </c>
    </row>
    <row r="129" spans="1:8">
      <c r="A129" s="35" t="s">
        <v>7</v>
      </c>
      <c r="B129" s="33">
        <f>SUM(B113:B128)</f>
        <v>151.52944689172884</v>
      </c>
      <c r="C129" s="33">
        <f>SUM(C113:C128)</f>
        <v>1839</v>
      </c>
    </row>
    <row r="130" spans="1:8">
      <c r="A130" s="35"/>
    </row>
    <row r="131" spans="1:8">
      <c r="B131" s="94"/>
    </row>
    <row r="132" spans="1:8">
      <c r="A132" s="97" t="s">
        <v>168</v>
      </c>
      <c r="B132" s="35" t="s">
        <v>164</v>
      </c>
    </row>
    <row r="133" spans="1:8">
      <c r="A133" s="35" t="s">
        <v>3</v>
      </c>
      <c r="B133" s="33">
        <v>6.5677773085478979</v>
      </c>
    </row>
    <row r="134" spans="1:8">
      <c r="A134" s="33" t="s">
        <v>166</v>
      </c>
      <c r="B134" s="35" t="s">
        <v>165</v>
      </c>
      <c r="C134" s="35" t="s">
        <v>167</v>
      </c>
    </row>
    <row r="135" spans="1:8">
      <c r="A135" s="35" t="s">
        <v>141</v>
      </c>
      <c r="B135" s="33">
        <f>5208-H135</f>
        <v>4960</v>
      </c>
      <c r="H135" s="33">
        <v>248</v>
      </c>
    </row>
    <row r="136" spans="1:8">
      <c r="A136" s="33" t="s">
        <v>125</v>
      </c>
      <c r="B136" s="33">
        <v>1397</v>
      </c>
      <c r="C136" s="33">
        <f>B136/$B$135</f>
        <v>0.28165322580645163</v>
      </c>
    </row>
    <row r="137" spans="1:8">
      <c r="A137" s="33" t="s">
        <v>126</v>
      </c>
      <c r="B137" s="33">
        <v>355</v>
      </c>
      <c r="C137" s="33">
        <f t="shared" ref="C137:C140" si="25">B137/$B$135</f>
        <v>7.1572580645161296E-2</v>
      </c>
    </row>
    <row r="138" spans="1:8">
      <c r="A138" s="33" t="s">
        <v>127</v>
      </c>
      <c r="B138" s="33">
        <v>340</v>
      </c>
      <c r="C138" s="33">
        <f t="shared" si="25"/>
        <v>6.8548387096774188E-2</v>
      </c>
    </row>
    <row r="139" spans="1:8">
      <c r="A139" s="33" t="s">
        <v>128</v>
      </c>
      <c r="B139" s="33">
        <v>1569</v>
      </c>
      <c r="C139" s="33">
        <f t="shared" si="25"/>
        <v>0.31633064516129034</v>
      </c>
    </row>
    <row r="140" spans="1:8">
      <c r="A140" s="33" t="s">
        <v>129</v>
      </c>
      <c r="B140" s="33">
        <v>1299</v>
      </c>
      <c r="C140" s="33">
        <f t="shared" si="25"/>
        <v>0.26189516129032259</v>
      </c>
    </row>
  </sheetData>
  <conditionalFormatting sqref="B131 B121:B128">
    <cfRule type="cellIs" dxfId="12" priority="2" stopIfTrue="1" operator="notBetween">
      <formula>#REF!-#REF!</formula>
      <formula>#REF!+#REF!</formula>
    </cfRule>
  </conditionalFormatting>
  <conditionalFormatting sqref="B131">
    <cfRule type="cellIs" dxfId="11" priority="1" stopIfTrue="1" operator="notBetween">
      <formula>'C:\Environment\NZ Climate Change\Aotearoa\Carl Romanos\Energy Data\2012 Energy Data File\[C_Coal.xls]Table C.4'!#REF!-'C:\Environment\NZ Climate Change\Aotearoa\Carl Romanos\Energy Data\2012 Energy Data File\[C_Coal.xls]Table C.4'!#REF!</formula>
      <formula>'C:\Environment\NZ Climate Change\Aotearoa\Carl Romanos\Energy Data\2012 Energy Data File\[C_Coal.xls]Table C.4'!#REF!+'C:\Environment\NZ Climate Change\Aotearoa\Carl Romanos\Energy Data\2012 Energy Data File\[C_Coal.xls]Table C.4'!#REF!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 for calculating C</vt:lpstr>
      <vt:lpstr>F table work</vt:lpstr>
      <vt:lpstr>F</vt:lpstr>
      <vt:lpstr>Coal</vt:lpstr>
      <vt:lpstr>Petrol</vt:lpstr>
      <vt:lpstr>Diesel</vt:lpstr>
      <vt:lpstr>Other Oils</vt:lpstr>
      <vt:lpstr>Gas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2014-02-04T22:17:12Z</dcterms:modified>
</cp:coreProperties>
</file>