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11" activeTab="12"/>
  </bookViews>
  <sheets>
    <sheet name="Couple only" sheetId="1" r:id="rId1"/>
    <sheet name="Couple, 1 child" sheetId="2" r:id="rId2"/>
    <sheet name="Couple, 2 child" sheetId="3" r:id="rId3"/>
    <sheet name="Couple, 3+ child" sheetId="5" r:id="rId4"/>
    <sheet name="Other couples, adult child" sheetId="6" r:id="rId5"/>
    <sheet name="1 parent, children" sheetId="8" r:id="rId6"/>
    <sheet name="1 parent, adult child" sheetId="9" r:id="rId7"/>
    <sheet name="1 family, +others" sheetId="10" r:id="rId8"/>
    <sheet name="1 person" sheetId="11" r:id="rId9"/>
    <sheet name="Other (flat, +1 families)" sheetId="12" r:id="rId10"/>
    <sheet name="HES HOUSEHOLD COMPOSITION RAW" sheetId="7" r:id="rId11"/>
    <sheet name="HOUSEHOLD COMPOSITION TABLE" sheetId="13" r:id="rId12"/>
    <sheet name="HES TEMPLATE (2007 AVG)" sheetId="15" r:id="rId13"/>
  </sheets>
  <calcPr calcId="125725"/>
</workbook>
</file>

<file path=xl/calcChain.xml><?xml version="1.0" encoding="utf-8"?>
<calcChain xmlns="http://schemas.openxmlformats.org/spreadsheetml/2006/main">
  <c r="F404" i="12"/>
  <c r="E75" i="15"/>
  <c r="F75"/>
  <c r="E76"/>
  <c r="F76"/>
  <c r="E77"/>
  <c r="F77" s="1"/>
  <c r="H78"/>
  <c r="H79"/>
  <c r="E80"/>
  <c r="F80"/>
  <c r="E81"/>
  <c r="F81" s="1"/>
  <c r="H82"/>
  <c r="H83"/>
  <c r="E84"/>
  <c r="F84" s="1"/>
  <c r="H85"/>
  <c r="H86"/>
  <c r="E88"/>
  <c r="F88"/>
  <c r="E89"/>
  <c r="F89"/>
  <c r="H90"/>
  <c r="E91"/>
  <c r="F91"/>
  <c r="H92"/>
  <c r="H93"/>
  <c r="E94"/>
  <c r="F94" s="1"/>
  <c r="H95"/>
  <c r="E96"/>
  <c r="F96" s="1"/>
  <c r="H97"/>
  <c r="E98"/>
  <c r="F98" s="1"/>
  <c r="H99"/>
  <c r="E100"/>
  <c r="F100" s="1"/>
  <c r="H101"/>
  <c r="E103"/>
  <c r="F103" s="1"/>
  <c r="E105"/>
  <c r="F105" s="1"/>
  <c r="I105" s="1"/>
  <c r="H106"/>
  <c r="E108"/>
  <c r="F108" s="1"/>
  <c r="F111"/>
  <c r="H112"/>
  <c r="E122"/>
  <c r="F122" s="1"/>
  <c r="E125"/>
  <c r="F125"/>
  <c r="E126"/>
  <c r="F126"/>
  <c r="E127"/>
  <c r="F127"/>
  <c r="E128"/>
  <c r="F128"/>
  <c r="E129"/>
  <c r="F129"/>
  <c r="E130"/>
  <c r="F130"/>
  <c r="E131"/>
  <c r="F131"/>
  <c r="F132"/>
  <c r="F133"/>
  <c r="H134"/>
  <c r="E135"/>
  <c r="F135" s="1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H152"/>
  <c r="H153"/>
  <c r="E154"/>
  <c r="F154"/>
  <c r="E157"/>
  <c r="F157" s="1"/>
  <c r="H159"/>
  <c r="H160"/>
  <c r="E161"/>
  <c r="F161"/>
  <c r="E162"/>
  <c r="F162" s="1"/>
  <c r="H163"/>
  <c r="E164"/>
  <c r="F164" s="1"/>
  <c r="H165"/>
  <c r="H166"/>
  <c r="H167"/>
  <c r="E168"/>
  <c r="F168" s="1"/>
  <c r="H169"/>
  <c r="H172"/>
  <c r="H173"/>
  <c r="H174"/>
  <c r="H176"/>
  <c r="E177"/>
  <c r="F177"/>
  <c r="E178"/>
  <c r="F178" s="1"/>
  <c r="H179"/>
  <c r="E180"/>
  <c r="F180" s="1"/>
  <c r="I180" s="1"/>
  <c r="H181"/>
  <c r="E182"/>
  <c r="F182" s="1"/>
  <c r="H183"/>
  <c r="F184"/>
  <c r="H185"/>
  <c r="E186"/>
  <c r="F186" s="1"/>
  <c r="H188"/>
  <c r="H190"/>
  <c r="H192"/>
  <c r="F193"/>
  <c r="H194"/>
  <c r="E195"/>
  <c r="F195"/>
  <c r="I195" s="1"/>
  <c r="H196"/>
  <c r="F198"/>
  <c r="H199"/>
  <c r="E200"/>
  <c r="E197" s="1"/>
  <c r="F197" s="1"/>
  <c r="E203"/>
  <c r="F203"/>
  <c r="E204"/>
  <c r="F204" s="1"/>
  <c r="H205"/>
  <c r="E206"/>
  <c r="F206" s="1"/>
  <c r="H207"/>
  <c r="F208"/>
  <c r="H209"/>
  <c r="H212"/>
  <c r="E213"/>
  <c r="F213" s="1"/>
  <c r="E215"/>
  <c r="F215" s="1"/>
  <c r="H216"/>
  <c r="E217"/>
  <c r="F217" s="1"/>
  <c r="H218"/>
  <c r="H219"/>
  <c r="E220"/>
  <c r="F220"/>
  <c r="E221"/>
  <c r="F221" s="1"/>
  <c r="H222"/>
  <c r="E223"/>
  <c r="F223"/>
  <c r="E224"/>
  <c r="F224" s="1"/>
  <c r="E225"/>
  <c r="F225"/>
  <c r="H226"/>
  <c r="E227"/>
  <c r="F227"/>
  <c r="E228"/>
  <c r="F228" s="1"/>
  <c r="H229"/>
  <c r="H230"/>
  <c r="E231"/>
  <c r="F231"/>
  <c r="H232"/>
  <c r="H233"/>
  <c r="E234"/>
  <c r="F234" s="1"/>
  <c r="E237"/>
  <c r="F237"/>
  <c r="E238"/>
  <c r="F238" s="1"/>
  <c r="I238" s="1"/>
  <c r="E239"/>
  <c r="F239"/>
  <c r="I239" s="1"/>
  <c r="H240"/>
  <c r="E241"/>
  <c r="F241"/>
  <c r="H242"/>
  <c r="H247"/>
  <c r="E248"/>
  <c r="F248" s="1"/>
  <c r="F249"/>
  <c r="H250"/>
  <c r="E251"/>
  <c r="E243" s="1"/>
  <c r="F251"/>
  <c r="E254"/>
  <c r="F254" s="1"/>
  <c r="F257"/>
  <c r="E258"/>
  <c r="F258" s="1"/>
  <c r="H259"/>
  <c r="E260"/>
  <c r="F260"/>
  <c r="E261"/>
  <c r="F261" s="1"/>
  <c r="H262"/>
  <c r="E263"/>
  <c r="F263" s="1"/>
  <c r="H264"/>
  <c r="E265"/>
  <c r="F265" s="1"/>
  <c r="H266"/>
  <c r="E267"/>
  <c r="F267" s="1"/>
  <c r="H268"/>
  <c r="E269"/>
  <c r="F269" s="1"/>
  <c r="H270"/>
  <c r="E271"/>
  <c r="F271" s="1"/>
  <c r="H273"/>
  <c r="E274"/>
  <c r="F274"/>
  <c r="I274" s="1"/>
  <c r="H275"/>
  <c r="E276"/>
  <c r="F276"/>
  <c r="H277"/>
  <c r="E278"/>
  <c r="F278"/>
  <c r="I278" s="1"/>
  <c r="H279"/>
  <c r="E280"/>
  <c r="F280"/>
  <c r="H281"/>
  <c r="F282"/>
  <c r="E287"/>
  <c r="F287" s="1"/>
  <c r="I287" s="1"/>
  <c r="H288"/>
  <c r="E289"/>
  <c r="F289" s="1"/>
  <c r="E292"/>
  <c r="F292"/>
  <c r="E293"/>
  <c r="F293" s="1"/>
  <c r="H294"/>
  <c r="H297"/>
  <c r="E298"/>
  <c r="F298"/>
  <c r="E299"/>
  <c r="F299" s="1"/>
  <c r="H300"/>
  <c r="E301"/>
  <c r="E295" s="1"/>
  <c r="F301"/>
  <c r="E304"/>
  <c r="F304" s="1"/>
  <c r="E306"/>
  <c r="F306" s="1"/>
  <c r="E307"/>
  <c r="F307"/>
  <c r="H308"/>
  <c r="E309"/>
  <c r="F309"/>
  <c r="I309" s="1"/>
  <c r="H310"/>
  <c r="F312"/>
  <c r="H313"/>
  <c r="E314"/>
  <c r="F314" s="1"/>
  <c r="E316"/>
  <c r="F316" s="1"/>
  <c r="H317"/>
  <c r="E318"/>
  <c r="F318" s="1"/>
  <c r="H319"/>
  <c r="E320"/>
  <c r="F320" s="1"/>
  <c r="H321"/>
  <c r="E322"/>
  <c r="F322" s="1"/>
  <c r="H324"/>
  <c r="H326"/>
  <c r="H328"/>
  <c r="H330"/>
  <c r="E331"/>
  <c r="F331"/>
  <c r="E332"/>
  <c r="F332" s="1"/>
  <c r="E333"/>
  <c r="F333"/>
  <c r="E334"/>
  <c r="F334" s="1"/>
  <c r="E335"/>
  <c r="F335"/>
  <c r="H336"/>
  <c r="E337"/>
  <c r="F337"/>
  <c r="E338"/>
  <c r="F338" s="1"/>
  <c r="H339"/>
  <c r="H342"/>
  <c r="E343"/>
  <c r="F343"/>
  <c r="E344"/>
  <c r="F344" s="1"/>
  <c r="H345"/>
  <c r="E346"/>
  <c r="E311" s="1"/>
  <c r="F346"/>
  <c r="F349"/>
  <c r="E350"/>
  <c r="F350" s="1"/>
  <c r="H351"/>
  <c r="F352"/>
  <c r="I352"/>
  <c r="E353"/>
  <c r="F353"/>
  <c r="H354"/>
  <c r="F355"/>
  <c r="E356"/>
  <c r="F356" s="1"/>
  <c r="H357"/>
  <c r="F358"/>
  <c r="I358"/>
  <c r="E359"/>
  <c r="F359"/>
  <c r="H360"/>
  <c r="F361"/>
  <c r="E364"/>
  <c r="F364" s="1"/>
  <c r="H366"/>
  <c r="F367"/>
  <c r="H368"/>
  <c r="E369"/>
  <c r="F369"/>
  <c r="I369" s="1"/>
  <c r="H370"/>
  <c r="F371"/>
  <c r="I371"/>
  <c r="F372"/>
  <c r="E373"/>
  <c r="F373" s="1"/>
  <c r="E375"/>
  <c r="F375" s="1"/>
  <c r="I375" s="1"/>
  <c r="H376"/>
  <c r="E377"/>
  <c r="F377" s="1"/>
  <c r="H379"/>
  <c r="E380"/>
  <c r="F380"/>
  <c r="E381"/>
  <c r="F381" s="1"/>
  <c r="E382"/>
  <c r="F382"/>
  <c r="I382" s="1"/>
  <c r="E383"/>
  <c r="F383" s="1"/>
  <c r="E384"/>
  <c r="F384"/>
  <c r="E385"/>
  <c r="F385" s="1"/>
  <c r="I385" s="1"/>
  <c r="H386"/>
  <c r="E387"/>
  <c r="F387" s="1"/>
  <c r="F389"/>
  <c r="H390"/>
  <c r="H393"/>
  <c r="H395"/>
  <c r="F396"/>
  <c r="H397"/>
  <c r="H399"/>
  <c r="E400"/>
  <c r="E391" s="1"/>
  <c r="E403"/>
  <c r="F403"/>
  <c r="E404"/>
  <c r="F404" s="1"/>
  <c r="E405"/>
  <c r="F405" s="1"/>
  <c r="F406"/>
  <c r="E407"/>
  <c r="F407"/>
  <c r="H408"/>
  <c r="E409"/>
  <c r="F409" s="1"/>
  <c r="H411"/>
  <c r="E412"/>
  <c r="F412" s="1"/>
  <c r="I412"/>
  <c r="H416"/>
  <c r="H417"/>
  <c r="E418"/>
  <c r="F418" s="1"/>
  <c r="H420"/>
  <c r="H421"/>
  <c r="H422"/>
  <c r="E424"/>
  <c r="E414" s="1"/>
  <c r="F426"/>
  <c r="I426"/>
  <c r="E428"/>
  <c r="F428"/>
  <c r="I381" l="1"/>
  <c r="I197"/>
  <c r="I418"/>
  <c r="I409"/>
  <c r="I384"/>
  <c r="I383"/>
  <c r="I380"/>
  <c r="I343"/>
  <c r="I335"/>
  <c r="I334"/>
  <c r="I320"/>
  <c r="I318"/>
  <c r="I316"/>
  <c r="I307"/>
  <c r="I306"/>
  <c r="I298"/>
  <c r="I280"/>
  <c r="I276"/>
  <c r="I269"/>
  <c r="I267"/>
  <c r="I265"/>
  <c r="I263"/>
  <c r="I261"/>
  <c r="I254"/>
  <c r="I241"/>
  <c r="I220"/>
  <c r="I217"/>
  <c r="I215"/>
  <c r="I206"/>
  <c r="I178"/>
  <c r="I168"/>
  <c r="I164"/>
  <c r="I162"/>
  <c r="I154"/>
  <c r="B434" s="1"/>
  <c r="I135"/>
  <c r="B433" s="1"/>
  <c r="I100"/>
  <c r="I98"/>
  <c r="I96"/>
  <c r="I94"/>
  <c r="I89"/>
  <c r="I84"/>
  <c r="I77"/>
  <c r="I403"/>
  <c r="I387"/>
  <c r="I355"/>
  <c r="I349"/>
  <c r="I337"/>
  <c r="I333"/>
  <c r="I332"/>
  <c r="I292"/>
  <c r="I248"/>
  <c r="I231"/>
  <c r="I228"/>
  <c r="I225"/>
  <c r="I224"/>
  <c r="I157"/>
  <c r="I91"/>
  <c r="I81"/>
  <c r="I80" s="1"/>
  <c r="I76"/>
  <c r="F414"/>
  <c r="I414" s="1"/>
  <c r="E415"/>
  <c r="F415" s="1"/>
  <c r="E245"/>
  <c r="F245" s="1"/>
  <c r="I245" s="1"/>
  <c r="F243"/>
  <c r="E244"/>
  <c r="F244" s="1"/>
  <c r="I244" s="1"/>
  <c r="E246"/>
  <c r="F246" s="1"/>
  <c r="I246" s="1"/>
  <c r="I204"/>
  <c r="D208"/>
  <c r="I208" s="1"/>
  <c r="I182"/>
  <c r="D184"/>
  <c r="I184" s="1"/>
  <c r="I177" s="1"/>
  <c r="I424"/>
  <c r="I260"/>
  <c r="I161"/>
  <c r="I88"/>
  <c r="E398"/>
  <c r="F398" s="1"/>
  <c r="I398" s="1"/>
  <c r="F391"/>
  <c r="E392"/>
  <c r="F392" s="1"/>
  <c r="I392" s="1"/>
  <c r="E394"/>
  <c r="F394" s="1"/>
  <c r="I394" s="1"/>
  <c r="I311"/>
  <c r="F311"/>
  <c r="F295"/>
  <c r="I295" s="1"/>
  <c r="I301" s="1"/>
  <c r="B439" s="1"/>
  <c r="E296"/>
  <c r="F296" s="1"/>
  <c r="I108"/>
  <c r="I361"/>
  <c r="B441" s="1"/>
  <c r="I331"/>
  <c r="I237"/>
  <c r="I227"/>
  <c r="I223"/>
  <c r="F424"/>
  <c r="E419"/>
  <c r="F419" s="1"/>
  <c r="E413"/>
  <c r="F413" s="1"/>
  <c r="E410"/>
  <c r="F410" s="1"/>
  <c r="F400"/>
  <c r="E210"/>
  <c r="E170"/>
  <c r="E388"/>
  <c r="F388" s="1"/>
  <c r="E378"/>
  <c r="F378" s="1"/>
  <c r="I378" s="1"/>
  <c r="I377" s="1"/>
  <c r="E374"/>
  <c r="F374" s="1"/>
  <c r="I374" s="1"/>
  <c r="I373" s="1"/>
  <c r="E365"/>
  <c r="F365" s="1"/>
  <c r="I365" s="1"/>
  <c r="E340"/>
  <c r="E329"/>
  <c r="F329" s="1"/>
  <c r="I329" s="1"/>
  <c r="E327"/>
  <c r="F327" s="1"/>
  <c r="I327" s="1"/>
  <c r="E325"/>
  <c r="F325" s="1"/>
  <c r="I325" s="1"/>
  <c r="E323"/>
  <c r="F323" s="1"/>
  <c r="I323" s="1"/>
  <c r="E315"/>
  <c r="F315" s="1"/>
  <c r="I315" s="1"/>
  <c r="I314" s="1"/>
  <c r="E305"/>
  <c r="F305" s="1"/>
  <c r="I305" s="1"/>
  <c r="I304" s="1"/>
  <c r="E272"/>
  <c r="F272" s="1"/>
  <c r="I272" s="1"/>
  <c r="I271" s="1"/>
  <c r="I289" s="1"/>
  <c r="B438" s="1"/>
  <c r="E256"/>
  <c r="F256" s="1"/>
  <c r="E255"/>
  <c r="F255" s="1"/>
  <c r="E214"/>
  <c r="F214" s="1"/>
  <c r="I214" s="1"/>
  <c r="I213" s="1"/>
  <c r="F200"/>
  <c r="E191"/>
  <c r="F191" s="1"/>
  <c r="I191" s="1"/>
  <c r="E189"/>
  <c r="F189" s="1"/>
  <c r="I189" s="1"/>
  <c r="E187"/>
  <c r="F187" s="1"/>
  <c r="I187" s="1"/>
  <c r="E158"/>
  <c r="F158" s="1"/>
  <c r="E110"/>
  <c r="F110" s="1"/>
  <c r="E109"/>
  <c r="F109" s="1"/>
  <c r="D111" s="1"/>
  <c r="E104"/>
  <c r="F104" s="1"/>
  <c r="I104" s="1"/>
  <c r="I103" s="1"/>
  <c r="I391" l="1"/>
  <c r="I75"/>
  <c r="I122" s="1"/>
  <c r="B432" s="1"/>
  <c r="I322"/>
  <c r="F170"/>
  <c r="E171"/>
  <c r="F171" s="1"/>
  <c r="I171" s="1"/>
  <c r="I170" s="1"/>
  <c r="E175"/>
  <c r="F175" s="1"/>
  <c r="I175" s="1"/>
  <c r="B443"/>
  <c r="D396"/>
  <c r="D193"/>
  <c r="I193" s="1"/>
  <c r="I203"/>
  <c r="I243"/>
  <c r="I251" s="1"/>
  <c r="B437" s="1"/>
  <c r="F340"/>
  <c r="I340" s="1"/>
  <c r="I346" s="1"/>
  <c r="B440" s="1"/>
  <c r="E341"/>
  <c r="F341" s="1"/>
  <c r="F210"/>
  <c r="E211"/>
  <c r="F211" s="1"/>
  <c r="I210" s="1"/>
  <c r="I186"/>
  <c r="I200" s="1"/>
  <c r="B435" s="1"/>
  <c r="D367"/>
  <c r="I367" s="1"/>
  <c r="I364" s="1"/>
  <c r="I400" s="1"/>
  <c r="I234" l="1"/>
  <c r="B436" s="1"/>
  <c r="B444" s="1"/>
  <c r="B442"/>
  <c r="I428"/>
  <c r="G438" s="1"/>
  <c r="E428" i="12" l="1"/>
  <c r="F428" s="1"/>
  <c r="I426"/>
  <c r="F426"/>
  <c r="F424"/>
  <c r="E424"/>
  <c r="H422"/>
  <c r="H421"/>
  <c r="H420"/>
  <c r="F418"/>
  <c r="E418"/>
  <c r="E419" s="1"/>
  <c r="F419" s="1"/>
  <c r="H417"/>
  <c r="H416"/>
  <c r="E413"/>
  <c r="F413" s="1"/>
  <c r="I412"/>
  <c r="F412"/>
  <c r="E412"/>
  <c r="H411"/>
  <c r="F409"/>
  <c r="E409"/>
  <c r="E410" s="1"/>
  <c r="F410" s="1"/>
  <c r="H408"/>
  <c r="F406"/>
  <c r="E405"/>
  <c r="F405" s="1"/>
  <c r="F403"/>
  <c r="E403"/>
  <c r="E414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H376"/>
  <c r="E373"/>
  <c r="E375" s="1"/>
  <c r="F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I355" s="1"/>
  <c r="F356"/>
  <c r="E356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1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F298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F80"/>
  <c r="E80"/>
  <c r="E81" s="1"/>
  <c r="F81" s="1"/>
  <c r="H79"/>
  <c r="H78"/>
  <c r="E75"/>
  <c r="E77" s="1"/>
  <c r="F77" s="1"/>
  <c r="I77" s="1"/>
  <c r="E428" i="10"/>
  <c r="F428" s="1"/>
  <c r="I426"/>
  <c r="F426"/>
  <c r="F424"/>
  <c r="E424"/>
  <c r="H422"/>
  <c r="H421"/>
  <c r="H420"/>
  <c r="F418"/>
  <c r="E418"/>
  <c r="E419" s="1"/>
  <c r="F419" s="1"/>
  <c r="H417"/>
  <c r="H416"/>
  <c r="E413"/>
  <c r="F413" s="1"/>
  <c r="I412"/>
  <c r="F412"/>
  <c r="E412"/>
  <c r="H411"/>
  <c r="F409"/>
  <c r="I409" s="1"/>
  <c r="E409"/>
  <c r="E410" s="1"/>
  <c r="F410" s="1"/>
  <c r="H408"/>
  <c r="F406"/>
  <c r="E405"/>
  <c r="F405" s="1"/>
  <c r="F403"/>
  <c r="E403"/>
  <c r="E414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H376"/>
  <c r="E373"/>
  <c r="E375" s="1"/>
  <c r="F375" s="1"/>
  <c r="I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6"/>
  <c r="F256" s="1"/>
  <c r="F254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H86"/>
  <c r="H85"/>
  <c r="H83"/>
  <c r="H82"/>
  <c r="E80"/>
  <c r="E81" s="1"/>
  <c r="F81" s="1"/>
  <c r="H79"/>
  <c r="H78"/>
  <c r="E75"/>
  <c r="E77" s="1"/>
  <c r="F77" s="1"/>
  <c r="I77" s="1"/>
  <c r="E428" i="9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I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F364"/>
  <c r="E364"/>
  <c r="E391" s="1"/>
  <c r="F361"/>
  <c r="H360"/>
  <c r="E359"/>
  <c r="F359" s="1"/>
  <c r="F358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I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F203"/>
  <c r="E203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F80"/>
  <c r="E80"/>
  <c r="E84" s="1"/>
  <c r="F84" s="1"/>
  <c r="I84" s="1"/>
  <c r="H79"/>
  <c r="H78"/>
  <c r="E75"/>
  <c r="E77" s="1"/>
  <c r="F77" s="1"/>
  <c r="E428" i="8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I224" s="1"/>
  <c r="H222"/>
  <c r="E220"/>
  <c r="E221" s="1"/>
  <c r="F221" s="1"/>
  <c r="H219"/>
  <c r="H218"/>
  <c r="H216"/>
  <c r="F213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F80"/>
  <c r="E80"/>
  <c r="E84" s="1"/>
  <c r="F84" s="1"/>
  <c r="I84" s="1"/>
  <c r="H79"/>
  <c r="H78"/>
  <c r="E75"/>
  <c r="E77" s="1"/>
  <c r="F77" s="1"/>
  <c r="E428" i="6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I385" s="1"/>
  <c r="H376"/>
  <c r="E373"/>
  <c r="E375" s="1"/>
  <c r="F375" s="1"/>
  <c r="I375" s="1"/>
  <c r="F372"/>
  <c r="I371"/>
  <c r="F371"/>
  <c r="H370"/>
  <c r="H368"/>
  <c r="F367"/>
  <c r="H366"/>
  <c r="F364"/>
  <c r="E364"/>
  <c r="E391" s="1"/>
  <c r="E394" s="1"/>
  <c r="F394" s="1"/>
  <c r="I394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68" s="1"/>
  <c r="F168" s="1"/>
  <c r="H160"/>
  <c r="H159"/>
  <c r="F157"/>
  <c r="I157" s="1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F122"/>
  <c r="E122"/>
  <c r="H112"/>
  <c r="F111"/>
  <c r="E110"/>
  <c r="F110" s="1"/>
  <c r="F108"/>
  <c r="I108" s="1"/>
  <c r="E108"/>
  <c r="E109" s="1"/>
  <c r="F109" s="1"/>
  <c r="H106"/>
  <c r="F103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E428" i="5"/>
  <c r="F428" s="1"/>
  <c r="I426"/>
  <c r="F426"/>
  <c r="E424"/>
  <c r="F424" s="1"/>
  <c r="H422"/>
  <c r="H421"/>
  <c r="H420"/>
  <c r="E418"/>
  <c r="F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E387"/>
  <c r="E388" s="1"/>
  <c r="F388" s="1"/>
  <c r="H386"/>
  <c r="E382"/>
  <c r="F382" s="1"/>
  <c r="I382" s="1"/>
  <c r="H379"/>
  <c r="F377"/>
  <c r="E377"/>
  <c r="E385" s="1"/>
  <c r="F385" s="1"/>
  <c r="I385" s="1"/>
  <c r="H376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F322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I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H160"/>
  <c r="H159"/>
  <c r="E157"/>
  <c r="E154"/>
  <c r="F154" s="1"/>
  <c r="H153"/>
  <c r="H152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E428" i="3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F203"/>
  <c r="E203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F138"/>
  <c r="E138"/>
  <c r="E145" s="1"/>
  <c r="F145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2"/>
  <c r="F428" s="1"/>
  <c r="I426"/>
  <c r="F426"/>
  <c r="E424"/>
  <c r="F424" s="1"/>
  <c r="H422"/>
  <c r="H421"/>
  <c r="H420"/>
  <c r="E418"/>
  <c r="E419" s="1"/>
  <c r="F419" s="1"/>
  <c r="H417"/>
  <c r="H416"/>
  <c r="I412"/>
  <c r="E412"/>
  <c r="H411"/>
  <c r="E409"/>
  <c r="E410" s="1"/>
  <c r="F410" s="1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F356"/>
  <c r="E356"/>
  <c r="I355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F322" s="1"/>
  <c r="H321"/>
  <c r="H319"/>
  <c r="H317"/>
  <c r="E314"/>
  <c r="E320" s="1"/>
  <c r="F320" s="1"/>
  <c r="I320" s="1"/>
  <c r="H313"/>
  <c r="F312"/>
  <c r="H310"/>
  <c r="H308"/>
  <c r="E307"/>
  <c r="F307" s="1"/>
  <c r="F304"/>
  <c r="E304"/>
  <c r="E306" s="1"/>
  <c r="F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F220" s="1"/>
  <c r="I220" s="1"/>
  <c r="H219"/>
  <c r="H218"/>
  <c r="H216"/>
  <c r="E213"/>
  <c r="E217" s="1"/>
  <c r="F217" s="1"/>
  <c r="I217" s="1"/>
  <c r="H212"/>
  <c r="H209"/>
  <c r="F208"/>
  <c r="H207"/>
  <c r="H205"/>
  <c r="F203"/>
  <c r="E203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E356"/>
  <c r="F356" s="1"/>
  <c r="F355"/>
  <c r="H354"/>
  <c r="E353"/>
  <c r="F353" s="1"/>
  <c r="F352"/>
  <c r="H351"/>
  <c r="E350"/>
  <c r="F350" s="1"/>
  <c r="F349"/>
  <c r="I349" s="1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E154"/>
  <c r="F154" s="1"/>
  <c r="I154" s="1"/>
  <c r="B43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A1" i="7"/>
  <c r="I352" i="12" l="1"/>
  <c r="I385"/>
  <c r="I182" i="11"/>
  <c r="I298"/>
  <c r="I385" i="10"/>
  <c r="I254"/>
  <c r="I269"/>
  <c r="I100"/>
  <c r="I334" i="9"/>
  <c r="I352"/>
  <c r="I361" s="1"/>
  <c r="B441" s="1"/>
  <c r="I375"/>
  <c r="I358"/>
  <c r="I224"/>
  <c r="I306"/>
  <c r="I195" i="8"/>
  <c r="I217"/>
  <c r="I77" i="6"/>
  <c r="I105"/>
  <c r="I238"/>
  <c r="I418" i="5"/>
  <c r="I77"/>
  <c r="I81"/>
  <c r="I135"/>
  <c r="B433" s="1"/>
  <c r="I224"/>
  <c r="I217" i="3"/>
  <c r="I81"/>
  <c r="I269"/>
  <c r="I352" i="2"/>
  <c r="I361" s="1"/>
  <c r="B441" s="1"/>
  <c r="I358"/>
  <c r="I375"/>
  <c r="I195"/>
  <c r="I77" i="1"/>
  <c r="I182"/>
  <c r="I238"/>
  <c r="I254"/>
  <c r="I355"/>
  <c r="I387"/>
  <c r="I352"/>
  <c r="I361" i="12"/>
  <c r="B441" s="1"/>
  <c r="I403"/>
  <c r="I361" i="11"/>
  <c r="B441" s="1"/>
  <c r="I81"/>
  <c r="I100"/>
  <c r="I105"/>
  <c r="I238"/>
  <c r="I269"/>
  <c r="I287"/>
  <c r="I306"/>
  <c r="I382"/>
  <c r="I154"/>
  <c r="B434" s="1"/>
  <c r="I361" i="10"/>
  <c r="B441" s="1"/>
  <c r="I81"/>
  <c r="I403"/>
  <c r="I418"/>
  <c r="I154"/>
  <c r="B434" s="1"/>
  <c r="I306"/>
  <c r="I154" i="9"/>
  <c r="B434" s="1"/>
  <c r="I77"/>
  <c r="I135"/>
  <c r="B433" s="1"/>
  <c r="I320"/>
  <c r="I154" i="8"/>
  <c r="B434" s="1"/>
  <c r="I382"/>
  <c r="I77"/>
  <c r="I135"/>
  <c r="B433" s="1"/>
  <c r="I228"/>
  <c r="I238"/>
  <c r="I269"/>
  <c r="I287"/>
  <c r="I320"/>
  <c r="I329"/>
  <c r="I334"/>
  <c r="I81" i="6"/>
  <c r="I135"/>
  <c r="B433" s="1"/>
  <c r="I168"/>
  <c r="I182"/>
  <c r="I217"/>
  <c r="I224"/>
  <c r="I228"/>
  <c r="I306"/>
  <c r="I334"/>
  <c r="I154"/>
  <c r="B434" s="1"/>
  <c r="I361" i="5"/>
  <c r="B441" s="1"/>
  <c r="I306"/>
  <c r="I375"/>
  <c r="I105"/>
  <c r="I154"/>
  <c r="B434" s="1"/>
  <c r="I105" i="3"/>
  <c r="I382"/>
  <c r="I154"/>
  <c r="B434" s="1"/>
  <c r="I224"/>
  <c r="I228"/>
  <c r="I306"/>
  <c r="I329"/>
  <c r="I334"/>
  <c r="I81" i="2"/>
  <c r="I135"/>
  <c r="B433" s="1"/>
  <c r="I238"/>
  <c r="I269"/>
  <c r="I287"/>
  <c r="I306"/>
  <c r="I307"/>
  <c r="I334"/>
  <c r="I154"/>
  <c r="B434" s="1"/>
  <c r="I382"/>
  <c r="I81" i="1"/>
  <c r="I135"/>
  <c r="B433" s="1"/>
  <c r="I382"/>
  <c r="I306"/>
  <c r="I418" i="12"/>
  <c r="I77"/>
  <c r="I100"/>
  <c r="I105"/>
  <c r="I154"/>
  <c r="B434" s="1"/>
  <c r="I238"/>
  <c r="I269"/>
  <c r="I287"/>
  <c r="I334"/>
  <c r="I375"/>
  <c r="I409"/>
  <c r="F80"/>
  <c r="F161"/>
  <c r="E178"/>
  <c r="F178" s="1"/>
  <c r="I178" s="1"/>
  <c r="E180"/>
  <c r="F180" s="1"/>
  <c r="I180" s="1"/>
  <c r="F254"/>
  <c r="I254" s="1"/>
  <c r="E256"/>
  <c r="F256" s="1"/>
  <c r="E305"/>
  <c r="F305" s="1"/>
  <c r="I305" s="1"/>
  <c r="F314"/>
  <c r="F322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E81"/>
  <c r="F81" s="1"/>
  <c r="I81" s="1"/>
  <c r="E162"/>
  <c r="F162" s="1"/>
  <c r="I162" s="1"/>
  <c r="E164"/>
  <c r="F164" s="1"/>
  <c r="I164" s="1"/>
  <c r="D184"/>
  <c r="I184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D367"/>
  <c r="I367" s="1"/>
  <c r="E374"/>
  <c r="F374" s="1"/>
  <c r="I374" s="1"/>
  <c r="E378"/>
  <c r="F378" s="1"/>
  <c r="I378" s="1"/>
  <c r="E380"/>
  <c r="F380" s="1"/>
  <c r="I380" s="1"/>
  <c r="E384"/>
  <c r="F384" s="1"/>
  <c r="I384" s="1"/>
  <c r="F161" i="11"/>
  <c r="F177"/>
  <c r="F254"/>
  <c r="I254" s="1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162"/>
  <c r="F162" s="1"/>
  <c r="I162" s="1"/>
  <c r="E178"/>
  <c r="F178" s="1"/>
  <c r="I178" s="1"/>
  <c r="E255"/>
  <c r="F25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F80" i="10"/>
  <c r="F161"/>
  <c r="E178"/>
  <c r="F178" s="1"/>
  <c r="I178" s="1"/>
  <c r="E180"/>
  <c r="F180" s="1"/>
  <c r="I180" s="1"/>
  <c r="F203"/>
  <c r="E255"/>
  <c r="F255" s="1"/>
  <c r="F304"/>
  <c r="F314"/>
  <c r="F322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F404" s="1"/>
  <c r="E162"/>
  <c r="F162" s="1"/>
  <c r="I162" s="1"/>
  <c r="E164"/>
  <c r="F164" s="1"/>
  <c r="I164" s="1"/>
  <c r="D184"/>
  <c r="I184" s="1"/>
  <c r="E204"/>
  <c r="F204" s="1"/>
  <c r="I204" s="1"/>
  <c r="E315"/>
  <c r="F315" s="1"/>
  <c r="I315" s="1"/>
  <c r="E323"/>
  <c r="F323" s="1"/>
  <c r="I323" s="1"/>
  <c r="E325"/>
  <c r="F325" s="1"/>
  <c r="I325" s="1"/>
  <c r="E327"/>
  <c r="F327" s="1"/>
  <c r="I327" s="1"/>
  <c r="D367"/>
  <c r="I367" s="1"/>
  <c r="E374"/>
  <c r="F374" s="1"/>
  <c r="I374" s="1"/>
  <c r="E378"/>
  <c r="F378" s="1"/>
  <c r="I378" s="1"/>
  <c r="E380"/>
  <c r="F380" s="1"/>
  <c r="I380" s="1"/>
  <c r="E384"/>
  <c r="F384" s="1"/>
  <c r="I384" s="1"/>
  <c r="E162" i="9"/>
  <c r="F162" s="1"/>
  <c r="I162" s="1"/>
  <c r="E164"/>
  <c r="F164" s="1"/>
  <c r="I164" s="1"/>
  <c r="E255"/>
  <c r="F255" s="1"/>
  <c r="E323"/>
  <c r="F323" s="1"/>
  <c r="I323" s="1"/>
  <c r="E365"/>
  <c r="F365" s="1"/>
  <c r="I365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81"/>
  <c r="F81" s="1"/>
  <c r="I81" s="1"/>
  <c r="F161"/>
  <c r="E178"/>
  <c r="F178" s="1"/>
  <c r="I178" s="1"/>
  <c r="E210"/>
  <c r="F254"/>
  <c r="I254" s="1"/>
  <c r="E256"/>
  <c r="F256" s="1"/>
  <c r="F322"/>
  <c r="E404"/>
  <c r="F404" s="1"/>
  <c r="E162" i="8"/>
  <c r="F162" s="1"/>
  <c r="I162" s="1"/>
  <c r="E178"/>
  <c r="F178" s="1"/>
  <c r="I178" s="1"/>
  <c r="F254"/>
  <c r="I254" s="1"/>
  <c r="E256"/>
  <c r="F256" s="1"/>
  <c r="F304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81"/>
  <c r="F81" s="1"/>
  <c r="I81" s="1"/>
  <c r="F161"/>
  <c r="F177"/>
  <c r="E255"/>
  <c r="F255" s="1"/>
  <c r="E305"/>
  <c r="F305" s="1"/>
  <c r="I305" s="1"/>
  <c r="F314"/>
  <c r="E365"/>
  <c r="F365" s="1"/>
  <c r="I365" s="1"/>
  <c r="E369"/>
  <c r="F369" s="1"/>
  <c r="I369" s="1"/>
  <c r="E404"/>
  <c r="F404" s="1"/>
  <c r="F75" i="6"/>
  <c r="F88"/>
  <c r="E104"/>
  <c r="F104" s="1"/>
  <c r="I104" s="1"/>
  <c r="E197"/>
  <c r="F197" s="1"/>
  <c r="I197" s="1"/>
  <c r="E158"/>
  <c r="F158" s="1"/>
  <c r="F186"/>
  <c r="F213"/>
  <c r="F254"/>
  <c r="I254" s="1"/>
  <c r="E256"/>
  <c r="F256" s="1"/>
  <c r="F271"/>
  <c r="F304"/>
  <c r="E307"/>
  <c r="F307" s="1"/>
  <c r="I307" s="1"/>
  <c r="E309"/>
  <c r="F309" s="1"/>
  <c r="I309" s="1"/>
  <c r="E311"/>
  <c r="F311" s="1"/>
  <c r="F314"/>
  <c r="F322"/>
  <c r="E365"/>
  <c r="F365" s="1"/>
  <c r="I365" s="1"/>
  <c r="E369"/>
  <c r="F369" s="1"/>
  <c r="I369" s="1"/>
  <c r="F373"/>
  <c r="F377"/>
  <c r="E382"/>
  <c r="F382" s="1"/>
  <c r="I382" s="1"/>
  <c r="F387"/>
  <c r="I387" s="1"/>
  <c r="F403"/>
  <c r="I403" s="1"/>
  <c r="E405"/>
  <c r="F405" s="1"/>
  <c r="F409"/>
  <c r="I409" s="1"/>
  <c r="F412"/>
  <c r="F418"/>
  <c r="I418" s="1"/>
  <c r="E76"/>
  <c r="F76" s="1"/>
  <c r="I76" s="1"/>
  <c r="I75" s="1"/>
  <c r="E89"/>
  <c r="F89" s="1"/>
  <c r="I89" s="1"/>
  <c r="E91"/>
  <c r="F91" s="1"/>
  <c r="I91" s="1"/>
  <c r="E187"/>
  <c r="F187" s="1"/>
  <c r="I187" s="1"/>
  <c r="E189"/>
  <c r="F189" s="1"/>
  <c r="I189" s="1"/>
  <c r="E191"/>
  <c r="F191" s="1"/>
  <c r="I191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E404"/>
  <c r="F404" s="1"/>
  <c r="F146" i="5"/>
  <c r="E170"/>
  <c r="F373"/>
  <c r="F387"/>
  <c r="I387" s="1"/>
  <c r="F80"/>
  <c r="E197"/>
  <c r="F197" s="1"/>
  <c r="I197" s="1"/>
  <c r="F161"/>
  <c r="F254"/>
  <c r="I254" s="1"/>
  <c r="E256"/>
  <c r="F256" s="1"/>
  <c r="E365"/>
  <c r="F365" s="1"/>
  <c r="I365" s="1"/>
  <c r="E369"/>
  <c r="F369" s="1"/>
  <c r="I369" s="1"/>
  <c r="E404"/>
  <c r="F404" s="1"/>
  <c r="E414"/>
  <c r="E410"/>
  <c r="F410" s="1"/>
  <c r="E419"/>
  <c r="F419" s="1"/>
  <c r="E162"/>
  <c r="F162" s="1"/>
  <c r="I162" s="1"/>
  <c r="E164"/>
  <c r="F164" s="1"/>
  <c r="I164" s="1"/>
  <c r="E255"/>
  <c r="F255" s="1"/>
  <c r="E323"/>
  <c r="F323" s="1"/>
  <c r="I323" s="1"/>
  <c r="E325"/>
  <c r="F325" s="1"/>
  <c r="I325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161" i="3"/>
  <c r="E178"/>
  <c r="F178" s="1"/>
  <c r="I178" s="1"/>
  <c r="E210"/>
  <c r="F254"/>
  <c r="I254" s="1"/>
  <c r="E256"/>
  <c r="F256" s="1"/>
  <c r="F304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80"/>
  <c r="E162"/>
  <c r="F162" s="1"/>
  <c r="I162" s="1"/>
  <c r="E164"/>
  <c r="F164" s="1"/>
  <c r="I164" s="1"/>
  <c r="E255"/>
  <c r="F255" s="1"/>
  <c r="E305"/>
  <c r="F305" s="1"/>
  <c r="I305" s="1"/>
  <c r="E365"/>
  <c r="F365" s="1"/>
  <c r="I365" s="1"/>
  <c r="E369"/>
  <c r="F369" s="1"/>
  <c r="I369" s="1"/>
  <c r="E404"/>
  <c r="F404" s="1"/>
  <c r="E221" i="2"/>
  <c r="F221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161"/>
  <c r="E178"/>
  <c r="F178" s="1"/>
  <c r="I178" s="1"/>
  <c r="E210"/>
  <c r="E204"/>
  <c r="F204" s="1"/>
  <c r="I204" s="1"/>
  <c r="E206"/>
  <c r="F206" s="1"/>
  <c r="I206" s="1"/>
  <c r="F254"/>
  <c r="I254" s="1"/>
  <c r="E256"/>
  <c r="F256" s="1"/>
  <c r="F271"/>
  <c r="E309"/>
  <c r="F309" s="1"/>
  <c r="I309" s="1"/>
  <c r="E311"/>
  <c r="F311" s="1"/>
  <c r="F314"/>
  <c r="E365"/>
  <c r="F365" s="1"/>
  <c r="I365" s="1"/>
  <c r="E369"/>
  <c r="F369" s="1"/>
  <c r="I369" s="1"/>
  <c r="E404"/>
  <c r="F404" s="1"/>
  <c r="E414"/>
  <c r="E323" i="1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178"/>
  <c r="F178" s="1"/>
  <c r="I178" s="1"/>
  <c r="F80"/>
  <c r="F177"/>
  <c r="E255"/>
  <c r="F255" s="1"/>
  <c r="F322"/>
  <c r="E404"/>
  <c r="F404" s="1"/>
  <c r="E394" i="12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I177"/>
  <c r="I364"/>
  <c r="E175"/>
  <c r="F175" s="1"/>
  <c r="I175" s="1"/>
  <c r="E171"/>
  <c r="F171" s="1"/>
  <c r="I171" s="1"/>
  <c r="I170" s="1"/>
  <c r="F170"/>
  <c r="E211"/>
  <c r="F211" s="1"/>
  <c r="I210" s="1"/>
  <c r="F210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175" i="11"/>
  <c r="F175" s="1"/>
  <c r="I175" s="1"/>
  <c r="E171"/>
  <c r="F171" s="1"/>
  <c r="I171" s="1"/>
  <c r="F170"/>
  <c r="E211"/>
  <c r="F211" s="1"/>
  <c r="I210" s="1"/>
  <c r="F21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I322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15"/>
  <c r="F315" s="1"/>
  <c r="I315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I161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394" i="10"/>
  <c r="F394" s="1"/>
  <c r="I394" s="1"/>
  <c r="E392"/>
  <c r="F392" s="1"/>
  <c r="I392" s="1"/>
  <c r="F391"/>
  <c r="E398"/>
  <c r="F398" s="1"/>
  <c r="I398" s="1"/>
  <c r="E415"/>
  <c r="F415" s="1"/>
  <c r="F414"/>
  <c r="I414" s="1"/>
  <c r="I177"/>
  <c r="I364"/>
  <c r="E175"/>
  <c r="F175" s="1"/>
  <c r="I175" s="1"/>
  <c r="E171"/>
  <c r="F171" s="1"/>
  <c r="I171" s="1"/>
  <c r="F170"/>
  <c r="E211"/>
  <c r="F211" s="1"/>
  <c r="I210" s="1"/>
  <c r="F210"/>
  <c r="I80"/>
  <c r="I373"/>
  <c r="I424"/>
  <c r="F75"/>
  <c r="E76"/>
  <c r="F76" s="1"/>
  <c r="I76" s="1"/>
  <c r="I75" s="1"/>
  <c r="E84"/>
  <c r="F84" s="1"/>
  <c r="I84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407"/>
  <c r="F407" s="1"/>
  <c r="E211" i="9"/>
  <c r="F211" s="1"/>
  <c r="I210" s="1"/>
  <c r="F210"/>
  <c r="E415"/>
  <c r="F415" s="1"/>
  <c r="F414"/>
  <c r="I414" s="1"/>
  <c r="I424" s="1"/>
  <c r="I80"/>
  <c r="E175"/>
  <c r="F175" s="1"/>
  <c r="I175" s="1"/>
  <c r="E171"/>
  <c r="F171" s="1"/>
  <c r="I171" s="1"/>
  <c r="F170"/>
  <c r="E394"/>
  <c r="F394" s="1"/>
  <c r="I394" s="1"/>
  <c r="E392"/>
  <c r="F392" s="1"/>
  <c r="I392" s="1"/>
  <c r="F391"/>
  <c r="E398"/>
  <c r="F398" s="1"/>
  <c r="I398" s="1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E325"/>
  <c r="F325" s="1"/>
  <c r="I325" s="1"/>
  <c r="E327"/>
  <c r="F327" s="1"/>
  <c r="I327" s="1"/>
  <c r="E333"/>
  <c r="F333" s="1"/>
  <c r="I333" s="1"/>
  <c r="E335"/>
  <c r="F335" s="1"/>
  <c r="I335" s="1"/>
  <c r="E340"/>
  <c r="E369"/>
  <c r="F369" s="1"/>
  <c r="I369" s="1"/>
  <c r="E94"/>
  <c r="F94" s="1"/>
  <c r="I94" s="1"/>
  <c r="E96"/>
  <c r="F96" s="1"/>
  <c r="I96" s="1"/>
  <c r="E98"/>
  <c r="F98" s="1"/>
  <c r="I98" s="1"/>
  <c r="E168"/>
  <c r="F168" s="1"/>
  <c r="I168" s="1"/>
  <c r="I161" s="1"/>
  <c r="E180"/>
  <c r="F180" s="1"/>
  <c r="I180" s="1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394" i="8"/>
  <c r="F394" s="1"/>
  <c r="I394" s="1"/>
  <c r="E392"/>
  <c r="F392" s="1"/>
  <c r="I392" s="1"/>
  <c r="F391"/>
  <c r="E398"/>
  <c r="F398" s="1"/>
  <c r="I398" s="1"/>
  <c r="E415"/>
  <c r="F415" s="1"/>
  <c r="F414"/>
  <c r="I414" s="1"/>
  <c r="I80"/>
  <c r="E175"/>
  <c r="F175" s="1"/>
  <c r="I175" s="1"/>
  <c r="E171"/>
  <c r="F171" s="1"/>
  <c r="I171" s="1"/>
  <c r="F170"/>
  <c r="E211"/>
  <c r="F211" s="1"/>
  <c r="I210" s="1"/>
  <c r="F210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E307"/>
  <c r="F307" s="1"/>
  <c r="I307" s="1"/>
  <c r="I304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1" i="6"/>
  <c r="F211" s="1"/>
  <c r="I210" s="1"/>
  <c r="F210"/>
  <c r="E415"/>
  <c r="F415" s="1"/>
  <c r="F414"/>
  <c r="I414" s="1"/>
  <c r="I424" s="1"/>
  <c r="I271"/>
  <c r="I304"/>
  <c r="D367"/>
  <c r="I367" s="1"/>
  <c r="I364" s="1"/>
  <c r="I373"/>
  <c r="I103"/>
  <c r="E84"/>
  <c r="F84" s="1"/>
  <c r="I84" s="1"/>
  <c r="I80" s="1"/>
  <c r="D11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398"/>
  <c r="F398" s="1"/>
  <c r="I398" s="1"/>
  <c r="F8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F391"/>
  <c r="D396" s="1"/>
  <c r="E392"/>
  <c r="F392" s="1"/>
  <c r="I392" s="1"/>
  <c r="E407"/>
  <c r="F407" s="1"/>
  <c r="E394" i="5"/>
  <c r="F394" s="1"/>
  <c r="I394" s="1"/>
  <c r="E392"/>
  <c r="F392" s="1"/>
  <c r="I392" s="1"/>
  <c r="F391"/>
  <c r="E398"/>
  <c r="F398" s="1"/>
  <c r="I398" s="1"/>
  <c r="E415"/>
  <c r="F415" s="1"/>
  <c r="F414"/>
  <c r="I414" s="1"/>
  <c r="E175"/>
  <c r="F175" s="1"/>
  <c r="I175" s="1"/>
  <c r="E171"/>
  <c r="F171" s="1"/>
  <c r="I171" s="1"/>
  <c r="I170" s="1"/>
  <c r="F170"/>
  <c r="E211"/>
  <c r="F211" s="1"/>
  <c r="I210" s="1"/>
  <c r="F210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E327"/>
  <c r="F327" s="1"/>
  <c r="I327" s="1"/>
  <c r="I322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175" i="3"/>
  <c r="F175" s="1"/>
  <c r="I175" s="1"/>
  <c r="E171"/>
  <c r="F171" s="1"/>
  <c r="I171" s="1"/>
  <c r="I170" s="1"/>
  <c r="F17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E307"/>
  <c r="F307" s="1"/>
  <c r="I307" s="1"/>
  <c r="I304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E180"/>
  <c r="F180" s="1"/>
  <c r="I180" s="1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I377" s="1"/>
  <c r="E383"/>
  <c r="F383" s="1"/>
  <c r="I383" s="1"/>
  <c r="E407"/>
  <c r="F407" s="1"/>
  <c r="E175" i="2"/>
  <c r="F175" s="1"/>
  <c r="I175" s="1"/>
  <c r="E171"/>
  <c r="F171" s="1"/>
  <c r="I171" s="1"/>
  <c r="I170" s="1"/>
  <c r="F170"/>
  <c r="I271"/>
  <c r="I304"/>
  <c r="D367"/>
  <c r="I367" s="1"/>
  <c r="I364" s="1"/>
  <c r="I373"/>
  <c r="E211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E180"/>
  <c r="F180" s="1"/>
  <c r="I180" s="1"/>
  <c r="E215"/>
  <c r="F215" s="1"/>
  <c r="I215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F409"/>
  <c r="I409" s="1"/>
  <c r="I424" s="1"/>
  <c r="F412"/>
  <c r="E413"/>
  <c r="F413" s="1"/>
  <c r="F418"/>
  <c r="I418" s="1"/>
  <c r="E415" i="1"/>
  <c r="F415" s="1"/>
  <c r="F414"/>
  <c r="I414" s="1"/>
  <c r="I361"/>
  <c r="B441" s="1"/>
  <c r="E175"/>
  <c r="F175" s="1"/>
  <c r="I175" s="1"/>
  <c r="E171"/>
  <c r="F171" s="1"/>
  <c r="I171" s="1"/>
  <c r="F170"/>
  <c r="E211"/>
  <c r="F211" s="1"/>
  <c r="I210" s="1"/>
  <c r="F210"/>
  <c r="E394"/>
  <c r="F394" s="1"/>
  <c r="I394" s="1"/>
  <c r="E392"/>
  <c r="F392" s="1"/>
  <c r="I392" s="1"/>
  <c r="F391"/>
  <c r="E398"/>
  <c r="F398" s="1"/>
  <c r="I398" s="1"/>
  <c r="I322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E333"/>
  <c r="F333" s="1"/>
  <c r="I333" s="1"/>
  <c r="E335"/>
  <c r="F335" s="1"/>
  <c r="I335" s="1"/>
  <c r="E340"/>
  <c r="F364"/>
  <c r="E365"/>
  <c r="F365" s="1"/>
  <c r="I365" s="1"/>
  <c r="E369"/>
  <c r="F369" s="1"/>
  <c r="I369" s="1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407"/>
  <c r="F407" s="1"/>
  <c r="I237" i="11" l="1"/>
  <c r="I213" i="10"/>
  <c r="I170"/>
  <c r="I377" i="8"/>
  <c r="I161"/>
  <c r="I391" i="6"/>
  <c r="I377"/>
  <c r="I237" i="3"/>
  <c r="I377" i="2"/>
  <c r="I237" i="1"/>
  <c r="I331"/>
  <c r="I170" i="11"/>
  <c r="I161" i="6"/>
  <c r="I237"/>
  <c r="I377" i="12"/>
  <c r="I314"/>
  <c r="I304"/>
  <c r="I237"/>
  <c r="I322"/>
  <c r="I377" i="11"/>
  <c r="D367"/>
  <c r="I367" s="1"/>
  <c r="I364" s="1"/>
  <c r="I237" i="10"/>
  <c r="I322"/>
  <c r="I377" i="9"/>
  <c r="I322"/>
  <c r="I237" i="8"/>
  <c r="I170"/>
  <c r="I322"/>
  <c r="D367"/>
  <c r="I367" s="1"/>
  <c r="I364" s="1"/>
  <c r="I400" i="6"/>
  <c r="B442" s="1"/>
  <c r="I88"/>
  <c r="I122" s="1"/>
  <c r="B432" s="1"/>
  <c r="I322"/>
  <c r="D193"/>
  <c r="I193" s="1"/>
  <c r="I186" s="1"/>
  <c r="I331" i="5"/>
  <c r="I237"/>
  <c r="D367"/>
  <c r="I367" s="1"/>
  <c r="I364" s="1"/>
  <c r="D367" i="3"/>
  <c r="I367" s="1"/>
  <c r="I364" s="1"/>
  <c r="I322"/>
  <c r="I322" i="2"/>
  <c r="D208"/>
  <c r="I208" s="1"/>
  <c r="I203" s="1"/>
  <c r="I314"/>
  <c r="I237"/>
  <c r="B443" i="12"/>
  <c r="F311"/>
  <c r="I311"/>
  <c r="E246"/>
  <c r="F246" s="1"/>
  <c r="I246" s="1"/>
  <c r="E244"/>
  <c r="F244" s="1"/>
  <c r="I244" s="1"/>
  <c r="F243"/>
  <c r="E245"/>
  <c r="F245" s="1"/>
  <c r="I245" s="1"/>
  <c r="I108"/>
  <c r="D111"/>
  <c r="I260"/>
  <c r="D208"/>
  <c r="I208" s="1"/>
  <c r="I271"/>
  <c r="I88"/>
  <c r="D396"/>
  <c r="E341"/>
  <c r="F341" s="1"/>
  <c r="F340"/>
  <c r="I340" s="1"/>
  <c r="E296"/>
  <c r="F296" s="1"/>
  <c r="F295"/>
  <c r="I295" s="1"/>
  <c r="I301" s="1"/>
  <c r="B439" s="1"/>
  <c r="I203"/>
  <c r="I213"/>
  <c r="D193"/>
  <c r="I193" s="1"/>
  <c r="I186" s="1"/>
  <c r="I200" s="1"/>
  <c r="B435" s="1"/>
  <c r="I391"/>
  <c r="I400" s="1"/>
  <c r="E296" i="11"/>
  <c r="F296" s="1"/>
  <c r="F295"/>
  <c r="I295" s="1"/>
  <c r="E246"/>
  <c r="F246" s="1"/>
  <c r="I246" s="1"/>
  <c r="E244"/>
  <c r="F244" s="1"/>
  <c r="I244" s="1"/>
  <c r="F243"/>
  <c r="E245"/>
  <c r="F245" s="1"/>
  <c r="I245" s="1"/>
  <c r="B443"/>
  <c r="I301"/>
  <c r="B439" s="1"/>
  <c r="I260"/>
  <c r="D208"/>
  <c r="I208" s="1"/>
  <c r="I203" s="1"/>
  <c r="I314"/>
  <c r="I304"/>
  <c r="I391"/>
  <c r="E341"/>
  <c r="F341" s="1"/>
  <c r="F340"/>
  <c r="I340" s="1"/>
  <c r="F311"/>
  <c r="I311"/>
  <c r="I108"/>
  <c r="D111"/>
  <c r="I271"/>
  <c r="I213"/>
  <c r="D193"/>
  <c r="I193" s="1"/>
  <c r="I186" s="1"/>
  <c r="I88"/>
  <c r="D184"/>
  <c r="I184" s="1"/>
  <c r="I177" s="1"/>
  <c r="E341" i="10"/>
  <c r="F341" s="1"/>
  <c r="F340"/>
  <c r="I340" s="1"/>
  <c r="E246"/>
  <c r="F246" s="1"/>
  <c r="I246" s="1"/>
  <c r="E244"/>
  <c r="F244" s="1"/>
  <c r="I244" s="1"/>
  <c r="F243"/>
  <c r="E245"/>
  <c r="F245" s="1"/>
  <c r="I245" s="1"/>
  <c r="I108"/>
  <c r="D111"/>
  <c r="I331"/>
  <c r="I304"/>
  <c r="I271"/>
  <c r="I88"/>
  <c r="D208"/>
  <c r="I208" s="1"/>
  <c r="I203" s="1"/>
  <c r="I234" s="1"/>
  <c r="B436" s="1"/>
  <c r="D396"/>
  <c r="F311"/>
  <c r="I311"/>
  <c r="E296"/>
  <c r="F296" s="1"/>
  <c r="F295"/>
  <c r="I295" s="1"/>
  <c r="I301" s="1"/>
  <c r="B439" s="1"/>
  <c r="B443"/>
  <c r="I260"/>
  <c r="D193"/>
  <c r="I193" s="1"/>
  <c r="I186" s="1"/>
  <c r="I200" s="1"/>
  <c r="B435" s="1"/>
  <c r="I391"/>
  <c r="I400" s="1"/>
  <c r="F311" i="9"/>
  <c r="I311"/>
  <c r="E246"/>
  <c r="F246" s="1"/>
  <c r="I246" s="1"/>
  <c r="E244"/>
  <c r="F244" s="1"/>
  <c r="I244" s="1"/>
  <c r="F243"/>
  <c r="E245"/>
  <c r="F245" s="1"/>
  <c r="I245" s="1"/>
  <c r="I108"/>
  <c r="D111"/>
  <c r="B443"/>
  <c r="I314"/>
  <c r="I271"/>
  <c r="I88"/>
  <c r="D184"/>
  <c r="I184" s="1"/>
  <c r="I177" s="1"/>
  <c r="D396"/>
  <c r="I170"/>
  <c r="D367"/>
  <c r="I367" s="1"/>
  <c r="I364" s="1"/>
  <c r="E341"/>
  <c r="F341" s="1"/>
  <c r="F340"/>
  <c r="I340" s="1"/>
  <c r="E296"/>
  <c r="F296" s="1"/>
  <c r="F295"/>
  <c r="I295" s="1"/>
  <c r="I301" s="1"/>
  <c r="B439" s="1"/>
  <c r="I260"/>
  <c r="I289" s="1"/>
  <c r="B438" s="1"/>
  <c r="I304"/>
  <c r="I346" s="1"/>
  <c r="B440" s="1"/>
  <c r="I213"/>
  <c r="D193"/>
  <c r="I193" s="1"/>
  <c r="I186" s="1"/>
  <c r="D208"/>
  <c r="I208" s="1"/>
  <c r="I203" s="1"/>
  <c r="I391"/>
  <c r="F311" i="8"/>
  <c r="I311"/>
  <c r="E246"/>
  <c r="F246" s="1"/>
  <c r="I246" s="1"/>
  <c r="E244"/>
  <c r="F244" s="1"/>
  <c r="I244" s="1"/>
  <c r="F243"/>
  <c r="E245"/>
  <c r="F245" s="1"/>
  <c r="I245" s="1"/>
  <c r="I260"/>
  <c r="D208"/>
  <c r="I208" s="1"/>
  <c r="I203" s="1"/>
  <c r="I271"/>
  <c r="D193"/>
  <c r="I193" s="1"/>
  <c r="I186" s="1"/>
  <c r="D396"/>
  <c r="E341"/>
  <c r="F341" s="1"/>
  <c r="F340"/>
  <c r="I340" s="1"/>
  <c r="E296"/>
  <c r="F296" s="1"/>
  <c r="F295"/>
  <c r="I295" s="1"/>
  <c r="I301" s="1"/>
  <c r="B439" s="1"/>
  <c r="I108"/>
  <c r="D111"/>
  <c r="B443"/>
  <c r="I213"/>
  <c r="I88"/>
  <c r="D184"/>
  <c r="I184" s="1"/>
  <c r="I177" s="1"/>
  <c r="I391"/>
  <c r="I400" s="1"/>
  <c r="E341" i="6"/>
  <c r="F341" s="1"/>
  <c r="F340"/>
  <c r="I340" s="1"/>
  <c r="E296"/>
  <c r="F296" s="1"/>
  <c r="F295"/>
  <c r="I295" s="1"/>
  <c r="I301" s="1"/>
  <c r="B439" s="1"/>
  <c r="D184"/>
  <c r="I184" s="1"/>
  <c r="E175"/>
  <c r="F175" s="1"/>
  <c r="I175" s="1"/>
  <c r="E171"/>
  <c r="F171" s="1"/>
  <c r="I171" s="1"/>
  <c r="F170"/>
  <c r="E246"/>
  <c r="F246" s="1"/>
  <c r="I246" s="1"/>
  <c r="E244"/>
  <c r="F244" s="1"/>
  <c r="I244" s="1"/>
  <c r="F243"/>
  <c r="E245"/>
  <c r="F245" s="1"/>
  <c r="I245" s="1"/>
  <c r="B443"/>
  <c r="I260"/>
  <c r="I289" s="1"/>
  <c r="B438" s="1"/>
  <c r="D208"/>
  <c r="I208" s="1"/>
  <c r="I203" s="1"/>
  <c r="I234" s="1"/>
  <c r="B436" s="1"/>
  <c r="I177"/>
  <c r="I346"/>
  <c r="B440" s="1"/>
  <c r="E341" i="5"/>
  <c r="F341" s="1"/>
  <c r="F340"/>
  <c r="I340" s="1"/>
  <c r="F311"/>
  <c r="I311"/>
  <c r="E246"/>
  <c r="F246" s="1"/>
  <c r="I246" s="1"/>
  <c r="E244"/>
  <c r="F244" s="1"/>
  <c r="I244" s="1"/>
  <c r="F243"/>
  <c r="E245"/>
  <c r="F245" s="1"/>
  <c r="I245" s="1"/>
  <c r="I108"/>
  <c r="D111"/>
  <c r="I314"/>
  <c r="I271"/>
  <c r="D193"/>
  <c r="I193" s="1"/>
  <c r="I88"/>
  <c r="D396"/>
  <c r="E296"/>
  <c r="F296" s="1"/>
  <c r="F295"/>
  <c r="I295" s="1"/>
  <c r="I301" s="1"/>
  <c r="B439" s="1"/>
  <c r="B443"/>
  <c r="I260"/>
  <c r="D208"/>
  <c r="I208" s="1"/>
  <c r="I203" s="1"/>
  <c r="I304"/>
  <c r="I213"/>
  <c r="I234" s="1"/>
  <c r="B436" s="1"/>
  <c r="I186"/>
  <c r="D184"/>
  <c r="I184" s="1"/>
  <c r="I177" s="1"/>
  <c r="I391"/>
  <c r="I400" s="1"/>
  <c r="B442" s="1"/>
  <c r="F311" i="3"/>
  <c r="I311"/>
  <c r="E246"/>
  <c r="F246" s="1"/>
  <c r="I246" s="1"/>
  <c r="E244"/>
  <c r="F244" s="1"/>
  <c r="I244" s="1"/>
  <c r="F243"/>
  <c r="E245"/>
  <c r="F245" s="1"/>
  <c r="I245" s="1"/>
  <c r="B443"/>
  <c r="I260"/>
  <c r="I271"/>
  <c r="D208"/>
  <c r="I208" s="1"/>
  <c r="I391"/>
  <c r="I400" s="1"/>
  <c r="E341"/>
  <c r="F341" s="1"/>
  <c r="F340"/>
  <c r="I340" s="1"/>
  <c r="E296"/>
  <c r="F296" s="1"/>
  <c r="F295"/>
  <c r="I295" s="1"/>
  <c r="I301" s="1"/>
  <c r="B439" s="1"/>
  <c r="I108"/>
  <c r="D111"/>
  <c r="I203"/>
  <c r="I213"/>
  <c r="D193"/>
  <c r="I193" s="1"/>
  <c r="I186" s="1"/>
  <c r="I88"/>
  <c r="D184"/>
  <c r="I184" s="1"/>
  <c r="I177" s="1"/>
  <c r="B443" i="2"/>
  <c r="E341"/>
  <c r="F341" s="1"/>
  <c r="F340"/>
  <c r="I340" s="1"/>
  <c r="E296"/>
  <c r="F296" s="1"/>
  <c r="F295"/>
  <c r="I295" s="1"/>
  <c r="I108"/>
  <c r="D111"/>
  <c r="I331"/>
  <c r="I346" s="1"/>
  <c r="B440" s="1"/>
  <c r="I213"/>
  <c r="I234" s="1"/>
  <c r="B436" s="1"/>
  <c r="D193"/>
  <c r="I193" s="1"/>
  <c r="I88"/>
  <c r="D396"/>
  <c r="D184"/>
  <c r="I184" s="1"/>
  <c r="I177" s="1"/>
  <c r="E246"/>
  <c r="F246" s="1"/>
  <c r="I246" s="1"/>
  <c r="E244"/>
  <c r="F244" s="1"/>
  <c r="I244" s="1"/>
  <c r="F243"/>
  <c r="E245"/>
  <c r="F245" s="1"/>
  <c r="I245" s="1"/>
  <c r="I301"/>
  <c r="B439" s="1"/>
  <c r="I260"/>
  <c r="I289" s="1"/>
  <c r="B438" s="1"/>
  <c r="I161"/>
  <c r="I186"/>
  <c r="I391"/>
  <c r="I400" s="1"/>
  <c r="F311" i="1"/>
  <c r="I311"/>
  <c r="I108"/>
  <c r="D111"/>
  <c r="D367"/>
  <c r="I367" s="1"/>
  <c r="I364" s="1"/>
  <c r="I314"/>
  <c r="I271"/>
  <c r="I213"/>
  <c r="D193"/>
  <c r="I193" s="1"/>
  <c r="I186" s="1"/>
  <c r="I88"/>
  <c r="D396"/>
  <c r="I170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B443"/>
  <c r="I260"/>
  <c r="I289" s="1"/>
  <c r="B438" s="1"/>
  <c r="D208"/>
  <c r="I208" s="1"/>
  <c r="I203" s="1"/>
  <c r="I234" s="1"/>
  <c r="B436" s="1"/>
  <c r="I161"/>
  <c r="I304"/>
  <c r="I346" s="1"/>
  <c r="B440" s="1"/>
  <c r="I391"/>
  <c r="D184"/>
  <c r="I184" s="1"/>
  <c r="I177" s="1"/>
  <c r="I289" i="10" l="1"/>
  <c r="B438" s="1"/>
  <c r="I234" i="8"/>
  <c r="B436" s="1"/>
  <c r="I346"/>
  <c r="B440" s="1"/>
  <c r="I200" i="3"/>
  <c r="B435" s="1"/>
  <c r="I400" i="11"/>
  <c r="B442" s="1"/>
  <c r="I170" i="6"/>
  <c r="I346" i="5"/>
  <c r="B440" s="1"/>
  <c r="I289"/>
  <c r="B438" s="1"/>
  <c r="I234" i="3"/>
  <c r="B436" s="1"/>
  <c r="I234" i="12"/>
  <c r="B436" s="1"/>
  <c r="I346"/>
  <c r="B440" s="1"/>
  <c r="I234" i="11"/>
  <c r="B436" s="1"/>
  <c r="I200"/>
  <c r="B435" s="1"/>
  <c r="I200" i="9"/>
  <c r="B435" s="1"/>
  <c r="I200" i="8"/>
  <c r="B435" s="1"/>
  <c r="I289"/>
  <c r="B438" s="1"/>
  <c r="I122"/>
  <c r="B432" s="1"/>
  <c r="I200" i="6"/>
  <c r="B435" s="1"/>
  <c r="I200" i="5"/>
  <c r="B435" s="1"/>
  <c r="I346" i="3"/>
  <c r="B440" s="1"/>
  <c r="B442" i="12"/>
  <c r="I289"/>
  <c r="B438" s="1"/>
  <c r="I243"/>
  <c r="I251" s="1"/>
  <c r="B437" s="1"/>
  <c r="I122"/>
  <c r="B432" s="1"/>
  <c r="I346" i="11"/>
  <c r="B440" s="1"/>
  <c r="I289"/>
  <c r="B438" s="1"/>
  <c r="I243"/>
  <c r="I251" s="1"/>
  <c r="B437" s="1"/>
  <c r="I122"/>
  <c r="B432" s="1"/>
  <c r="B442" i="10"/>
  <c r="I346"/>
  <c r="B440" s="1"/>
  <c r="I243"/>
  <c r="I251" s="1"/>
  <c r="B437" s="1"/>
  <c r="I122"/>
  <c r="B432" s="1"/>
  <c r="I234" i="9"/>
  <c r="B436" s="1"/>
  <c r="I243"/>
  <c r="I251" s="1"/>
  <c r="B437" s="1"/>
  <c r="I400"/>
  <c r="I122"/>
  <c r="B432" s="1"/>
  <c r="B442" i="8"/>
  <c r="I243"/>
  <c r="I251" s="1"/>
  <c r="B437" s="1"/>
  <c r="I243" i="6"/>
  <c r="I251" s="1"/>
  <c r="B437" s="1"/>
  <c r="I122" i="5"/>
  <c r="B432" s="1"/>
  <c r="I243"/>
  <c r="I251" s="1"/>
  <c r="B437" s="1"/>
  <c r="B442" i="3"/>
  <c r="I122"/>
  <c r="B432" s="1"/>
  <c r="I289"/>
  <c r="B438" s="1"/>
  <c r="I243"/>
  <c r="I251" s="1"/>
  <c r="B437" s="1"/>
  <c r="B442" i="2"/>
  <c r="I200"/>
  <c r="B435" s="1"/>
  <c r="I243"/>
  <c r="I251" s="1"/>
  <c r="B437" s="1"/>
  <c r="I122"/>
  <c r="B432" s="1"/>
  <c r="I400" i="1"/>
  <c r="I243"/>
  <c r="I251" s="1"/>
  <c r="B437" s="1"/>
  <c r="I122"/>
  <c r="B432" s="1"/>
  <c r="I200"/>
  <c r="B435" s="1"/>
  <c r="B444" i="6" l="1"/>
  <c r="I428" i="8"/>
  <c r="B444"/>
  <c r="I428" i="5"/>
  <c r="I428" i="12"/>
  <c r="B444"/>
  <c r="B444" i="11"/>
  <c r="I428"/>
  <c r="B444" i="10"/>
  <c r="I428"/>
  <c r="B442" i="9"/>
  <c r="B444" s="1"/>
  <c r="I428"/>
  <c r="I428" i="6"/>
  <c r="B444" i="5"/>
  <c r="B444" i="3"/>
  <c r="I428"/>
  <c r="I428" i="2"/>
  <c r="B444"/>
  <c r="B442" i="1"/>
  <c r="B444" s="1"/>
  <c r="I428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<sst xmlns="http://schemas.openxmlformats.org/spreadsheetml/2006/main" count="7448" uniqueCount="382">
  <si>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</si>
  <si>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</si>
  <si>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</si>
  <si>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</si>
  <si>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</si>
  <si>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</si>
  <si>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</si>
  <si>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</si>
  <si>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</si>
  <si>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</si>
  <si>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</si>
  <si>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</si>
  <si>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</si>
  <si>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</si>
  <si>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</si>
  <si>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</si>
  <si>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</si>
  <si>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</si>
  <si>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</si>
  <si>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</si>
  <si>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</si>
  <si>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</si>
  <si>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</si>
  <si>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</si>
  <si>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</si>
  <si>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</si>
  <si>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</si>
  <si>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</si>
  <si>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</si>
  <si>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</si>
  <si>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</si>
  <si>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</si>
  <si>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</si>
  <si>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</si>
  <si>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</si>
  <si>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</si>
  <si>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</si>
  <si>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</si>
  <si>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</si>
  <si>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</si>
  <si>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</si>
  <si>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</si>
  <si>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</si>
  <si>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</si>
  <si>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</si>
  <si>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</si>
  <si>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</si>
  <si>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</si>
  <si>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</si>
  <si>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</si>
  <si>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</si>
  <si>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</si>
  <si>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</si>
  <si>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</si>
  <si>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</si>
  <si>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</si>
  <si>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</si>
  <si>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</si>
  <si>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</si>
  <si>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</si>
  <si>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</si>
  <si>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</si>
  <si>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</si>
  <si>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</si>
  <si>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</si>
  <si>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</si>
  <si>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</si>
  <si>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</si>
  <si>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</si>
  <si>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</si>
  <si>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</si>
  <si>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</si>
  <si>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</si>
  <si>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</si>
  <si>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</si>
  <si>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</si>
  <si>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</si>
  <si>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</si>
  <si>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</si>
  <si>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</si>
  <si>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</si>
  <si>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</si>
  <si>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</si>
  <si>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</si>
  <si>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</si>
  <si>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</si>
  <si>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</si>
  <si>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</si>
  <si>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</si>
  <si>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</si>
  <si>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</si>
  <si>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</si>
  <si>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</si>
  <si>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</si>
  <si>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</si>
  <si>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</si>
  <si>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</si>
  <si>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</si>
  <si>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</si>
  <si>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</si>
  <si>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</si>
  <si>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</si>
  <si>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</si>
  <si>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</si>
  <si>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</si>
  <si>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</si>
  <si>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</si>
  <si>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</si>
  <si>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</si>
  <si>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</si>
  <si>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</si>
  <si>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</si>
  <si>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</si>
  <si>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</si>
  <si>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</si>
  <si>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</si>
  <si>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</si>
  <si>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</si>
  <si>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</si>
  <si>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</si>
  <si>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</si>
  <si>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</si>
  <si>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</si>
  <si>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</si>
  <si>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</si>
  <si>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</si>
  <si>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</si>
  <si>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</si>
  <si>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</si>
  <si>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</si>
  <si>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</si>
  <si>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</si>
  <si>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</si>
  <si>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</si>
  <si>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</si>
  <si>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</si>
  <si>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</si>
  <si>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</si>
  <si>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</si>
  <si>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</si>
  <si>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</si>
  <si>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</si>
  <si>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</si>
  <si>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</si>
  <si>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</si>
  <si>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</si>
  <si>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</si>
  <si>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</si>
  <si>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</si>
  <si>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</si>
  <si>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</si>
  <si>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</si>
  <si>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</si>
  <si>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</si>
  <si>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</si>
  <si>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</si>
  <si>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</si>
  <si>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</si>
  <si>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</si>
  <si>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</si>
  <si>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</si>
  <si>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</si>
  <si>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</si>
  <si>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</si>
  <si>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</si>
  <si>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</si>
  <si>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</si>
  <si>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</si>
  <si>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</si>
  <si>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</si>
  <si>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</si>
  <si>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</si>
  <si>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</si>
  <si>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</si>
  <si>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</si>
  <si>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</si>
  <si>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</si>
  <si>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</si>
  <si>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</si>
  <si>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</si>
  <si>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</si>
  <si>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</si>
  <si>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</si>
  <si>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</si>
  <si>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</si>
  <si>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</si>
  <si>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</si>
  <si>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</si>
  <si>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</si>
  <si>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</si>
  <si>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</si>
  <si>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</si>
  <si>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</si>
  <si>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</si>
  <si>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</si>
  <si>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</si>
  <si>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</si>
  <si>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</si>
  <si>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</si>
  <si>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</si>
  <si>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</si>
  <si>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</si>
  <si>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</si>
  <si>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</si>
  <si>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</si>
  <si>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</si>
  <si>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</si>
  <si>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</si>
  <si>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</si>
  <si>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</si>
  <si>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</si>
  <si>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</si>
  <si>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</si>
  <si>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</si>
  <si>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</si>
  <si>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</si>
  <si>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</si>
  <si>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</si>
  <si>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</si>
  <si>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</si>
  <si>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</si>
  <si>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</si>
  <si>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</si>
  <si>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</si>
  <si>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</si>
  <si>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</si>
  <si>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</si>
  <si>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</si>
  <si>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</si>
  <si>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</si>
  <si>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</si>
  <si>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</si>
  <si>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</si>
  <si>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</si>
  <si>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</si>
  <si>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</si>
  <si>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</si>
  <si>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</si>
  <si>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</si>
  <si>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</si>
  <si>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</si>
  <si>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</si>
  <si>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</si>
  <si>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</si>
  <si>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</si>
  <si>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</si>
  <si>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</si>
  <si>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</si>
  <si>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</si>
  <si>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</si>
  <si>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</si>
  <si>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</si>
  <si>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</si>
  <si>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</si>
  <si>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</si>
  <si>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</si>
  <si>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</si>
  <si>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</si>
  <si>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</si>
  <si>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</si>
  <si>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</si>
  <si>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</si>
  <si>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</si>
  <si>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</si>
  <si>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</si>
  <si>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</si>
  <si>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</si>
  <si>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</si>
  <si>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</si>
  <si>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</si>
  <si>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</si>
  <si>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</si>
  <si>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</si>
  <si>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</si>
  <si>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</si>
  <si>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</si>
  <si>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</si>
  <si>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</si>
  <si>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</si>
  <si>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</si>
  <si>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</si>
  <si>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</si>
  <si>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AVG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</si>
  <si>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</si>
  <si>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</si>
  <si>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</si>
  <si>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</si>
  <si>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</si>
  <si>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</si>
  <si>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</si>
  <si>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COMM</t>
  </si>
  <si>
    <t>REC/CULTURE</t>
  </si>
  <si>
    <t>EDUCATION</t>
  </si>
  <si>
    <t>MISC.</t>
  </si>
  <si>
    <t>OTHER</t>
  </si>
  <si>
    <t>TOTAL</t>
  </si>
  <si>
    <t>Suppressed</t>
  </si>
  <si>
    <t>s:</t>
  </si>
  <si>
    <t>Legend:</t>
  </si>
  <si>
    <t>data extracted on 23 Jul 2013 22:32 UTC (GMT) from NZ.Stat</t>
  </si>
  <si>
    <t>2007</t>
  </si>
  <si>
    <t>Year ended June</t>
  </si>
  <si>
    <t>All other households</t>
  </si>
  <si>
    <t>One-person household</t>
  </si>
  <si>
    <t>Other one-family households</t>
  </si>
  <si>
    <t>All 'other one parent with child(ren) only' households</t>
  </si>
  <si>
    <t>One parent with dependent child(ren) only</t>
  </si>
  <si>
    <t>All other 'couples with child(ren) only' households</t>
  </si>
  <si>
    <t>Couple with three or more dependent children</t>
  </si>
  <si>
    <t>Couple with two dependent children</t>
  </si>
  <si>
    <t>Couple with one dependent child</t>
  </si>
  <si>
    <t>Couple only</t>
  </si>
  <si>
    <t>Compositions</t>
  </si>
  <si>
    <t>Dataset: Household expenditure for group and subgroup by household composition and number of dependent children</t>
  </si>
  <si>
    <t>&lt;?xml version="1.0"?&gt;&lt;WebTableParameter xmlns:xsi="http://www.w3.org/2001/XMLSchema-instance" xmlns:xsd="http://www.w3.org/2001/XMLSchema" xmlns=""&gt;&lt;DataTable Code="TABLECODE330" HasMetadata="true"&gt;&lt;Name LocaleIsoCode="en"&gt;Household expenditure for group and subgroup by household composition and number of dependent children&lt;/Name&gt;&lt;Dimension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Code="COMPOSITIONS" HasMetadata="true" Display="labels"&gt;&lt;Name LocaleIsoCode="en"&gt;Compositions&lt;/Name&gt;&lt;Member Code="11"&gt;&lt;Name LocaleIsoCode="en"&gt;Couple only&lt;/Name&gt;&lt;/Member&gt;&lt;Member Code="21"&gt;&lt;Name LocaleIsoCode="en"&gt;Couple with one dependent child&lt;/Name&gt;&lt;/Member&gt;&lt;Member Code="22"&gt;&lt;Name LocaleIsoCode="en"&gt;Couple with two dependent children&lt;/Name&gt;&lt;/Member&gt;&lt;Member Code="23"&gt;&lt;Name LocaleIsoCode="en"&gt;Couple with three or more dependent children&lt;/Name&gt;&lt;/Member&gt;&lt;Member Code="24" HasMetadata="true"&gt;&lt;Name LocaleIsoCode="en"&gt;All other 'couples with child(ren) only' households&lt;/Name&gt;&lt;/Member&gt;&lt;Member Code="31"&gt;&lt;Name LocaleIsoCode="en"&gt;One parent with dependent child(ren) only&lt;/Name&gt;&lt;/Member&gt;&lt;Member Code="32" HasMetadata="true"&gt;&lt;Name LocaleIsoCode="en"&gt;All 'other one parent with child(ren) only' households&lt;/Name&gt;&lt;/Member&gt;&lt;Member Code="41" HasMetadata="true"&gt;&lt;Name LocaleIsoCode="en"&gt;Other one-family households&lt;/Name&gt;&lt;/Member&gt;&lt;Member Code="51"&gt;&lt;Name LocaleIsoCode="en"&gt;One-person household&lt;/Name&gt;&lt;/Member&gt;&lt;Member Code="61" HasMetadata="true"&gt;&lt;Name LocaleIsoCode="en"&gt;All other households&lt;/Name&gt;&lt;/Member&gt;&lt;/Dimension&gt;&lt;Dimension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Code="COMPOSITIONS"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</si>
  <si>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1 PERSON</t>
  </si>
  <si>
    <t>COUPLE ONLY</t>
  </si>
  <si>
    <t>COUPLE, 1 CHILD</t>
  </si>
  <si>
    <t>COUPLE, 2 CHILD</t>
  </si>
  <si>
    <t>COUPLE, 3+ CHILD</t>
  </si>
  <si>
    <t>OTHER COUPLES, ADULT CHILD</t>
  </si>
  <si>
    <t>1 PARENT, CHILDREN</t>
  </si>
  <si>
    <t>1 PARENT, ADULT CHILD</t>
  </si>
  <si>
    <t>1 FAMILY, + OTHERS</t>
  </si>
  <si>
    <t>OTHER(FLAT, +1 FAMILIES)</t>
  </si>
  <si>
    <t>AVG IN 2007 without process emissions</t>
  </si>
  <si>
    <t>AVG. PER PERSON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</si>
  <si>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</si>
  <si>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</si>
  <si>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</si>
  <si>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</si>
  <si>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</si>
  <si>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</si>
  <si>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</si>
  <si>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</si>
  <si>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</si>
  <si>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</si>
  <si>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</si>
  <si>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</si>
  <si>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</si>
  <si>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</si>
  <si>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</si>
  <si>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</si>
  <si>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</si>
  <si>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</si>
  <si>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</si>
  <si>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</si>
  <si>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</si>
  <si>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</si>
  <si>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</si>
  <si>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</si>
  <si>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</si>
  <si>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</si>
  <si>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</si>
  <si>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</si>
  <si>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</si>
  <si>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</si>
  <si>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</si>
  <si>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</si>
  <si>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</si>
  <si>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</si>
  <si>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</si>
  <si>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</si>
  <si>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</si>
  <si>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</si>
  <si>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</si>
  <si>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</si>
  <si>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</si>
  <si>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</si>
  <si>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</si>
  <si>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</si>
  <si>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</si>
  <si>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</si>
  <si>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</si>
  <si>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</si>
  <si>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</si>
  <si>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</si>
  <si>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</si>
  <si>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</si>
  <si>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</si>
  <si>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HOUSEHOLD COMP TABLE PE</t>
  </si>
  <si>
    <t>ANNUAL CARBON EMISSIONS FOR AVERAGE HOUSEHOLD IN 2007 FOR THIS HOUSEHOLD BREAKDOWN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</si>
</sst>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7" fillId="0" borderId="0"/>
    <xf numFmtId="0" fontId="16" fillId="0" borderId="0"/>
    <xf numFmtId="4" fontId="25" fillId="0" borderId="0"/>
  </cellStyleXfs>
  <cellXfs count="99">
    <xf numFmtId="0" fontId="0" fillId="0" borderId="0" xfId="0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4"/>
    <xf numFmtId="0" fontId="8" fillId="0" borderId="0" xfId="4" applyFont="1" applyAlignment="1">
      <alignment horizontal="left"/>
    </xf>
    <xf numFmtId="0" fontId="18" fillId="0" borderId="0" xfId="4" applyFont="1" applyAlignment="1">
      <alignment horizontal="left"/>
    </xf>
    <xf numFmtId="0" fontId="6" fillId="0" borderId="0" xfId="4" applyFont="1" applyAlignment="1">
      <alignment horizontal="left"/>
    </xf>
    <xf numFmtId="0" fontId="7" fillId="5" borderId="4" xfId="4" applyNumberFormat="1" applyFont="1" applyFill="1" applyBorder="1" applyAlignment="1">
      <alignment horizontal="right"/>
    </xf>
    <xf numFmtId="0" fontId="5" fillId="4" borderId="4" xfId="4" applyFont="1" applyFill="1" applyBorder="1" applyAlignment="1">
      <alignment horizontal="center"/>
    </xf>
    <xf numFmtId="0" fontId="7" fillId="0" borderId="4" xfId="4" applyNumberFormat="1" applyFont="1" applyBorder="1" applyAlignment="1">
      <alignment horizontal="right"/>
    </xf>
    <xf numFmtId="0" fontId="8" fillId="3" borderId="4" xfId="4" applyFont="1" applyFill="1" applyBorder="1" applyAlignment="1">
      <alignment vertical="top" wrapText="1"/>
    </xf>
    <xf numFmtId="0" fontId="2" fillId="2" borderId="4" xfId="4" applyFont="1" applyFill="1" applyBorder="1" applyAlignment="1">
      <alignment horizontal="center" vertical="top" wrapText="1"/>
    </xf>
    <xf numFmtId="0" fontId="19" fillId="2" borderId="4" xfId="4" applyFont="1" applyFill="1" applyBorder="1" applyAlignment="1">
      <alignment horizontal="center" vertical="top" wrapText="1"/>
    </xf>
    <xf numFmtId="0" fontId="21" fillId="0" borderId="4" xfId="4" applyFont="1" applyBorder="1" applyAlignment="1">
      <alignment horizontal="left" wrapText="1"/>
    </xf>
    <xf numFmtId="0" fontId="7" fillId="0" borderId="4" xfId="4" applyFont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5" xfId="4" applyFont="1" applyFill="1" applyBorder="1" applyAlignment="1">
      <alignment vertical="top" wrapText="1"/>
    </xf>
    <xf numFmtId="0" fontId="8" fillId="3" borderId="6" xfId="4" applyFont="1" applyFill="1" applyBorder="1" applyAlignment="1">
      <alignment vertical="top" wrapText="1"/>
    </xf>
    <xf numFmtId="0" fontId="8" fillId="3" borderId="7" xfId="4" applyFont="1" applyFill="1" applyBorder="1" applyAlignment="1">
      <alignment vertical="top" wrapText="1"/>
    </xf>
    <xf numFmtId="0" fontId="8" fillId="3" borderId="1" xfId="4" applyFont="1" applyFill="1" applyBorder="1" applyAlignment="1">
      <alignment vertical="top" wrapText="1"/>
    </xf>
    <xf numFmtId="0" fontId="8" fillId="3" borderId="3" xfId="4" applyFont="1" applyFill="1" applyBorder="1" applyAlignment="1">
      <alignment vertical="top" wrapText="1"/>
    </xf>
    <xf numFmtId="0" fontId="6" fillId="3" borderId="1" xfId="4" applyFont="1" applyFill="1" applyBorder="1" applyAlignment="1">
      <alignment vertical="top" wrapText="1"/>
    </xf>
    <xf numFmtId="0" fontId="6" fillId="3" borderId="3" xfId="4" applyFont="1" applyFill="1" applyBorder="1" applyAlignment="1">
      <alignment vertical="top" wrapText="1"/>
    </xf>
    <xf numFmtId="0" fontId="4" fillId="3" borderId="1" xfId="4" applyFont="1" applyFill="1" applyBorder="1" applyAlignment="1">
      <alignment wrapText="1"/>
    </xf>
    <xf numFmtId="0" fontId="4" fillId="3" borderId="2" xfId="4" applyFont="1" applyFill="1" applyBorder="1" applyAlignment="1">
      <alignment wrapText="1"/>
    </xf>
    <xf numFmtId="0" fontId="4" fillId="3" borderId="3" xfId="4" applyFont="1" applyFill="1" applyBorder="1" applyAlignment="1">
      <alignment wrapText="1"/>
    </xf>
    <xf numFmtId="0" fontId="6" fillId="3" borderId="2" xfId="4" applyFont="1" applyFill="1" applyBorder="1" applyAlignment="1">
      <alignment vertical="top" wrapText="1"/>
    </xf>
    <xf numFmtId="0" fontId="6" fillId="3" borderId="5" xfId="4" applyFont="1" applyFill="1" applyBorder="1" applyAlignment="1">
      <alignment vertical="top" wrapText="1"/>
    </xf>
    <xf numFmtId="0" fontId="6" fillId="3" borderId="6" xfId="4" applyFont="1" applyFill="1" applyBorder="1" applyAlignment="1">
      <alignment vertical="top" wrapText="1"/>
    </xf>
    <xf numFmtId="0" fontId="6" fillId="3" borderId="7" xfId="4" applyFont="1" applyFill="1" applyBorder="1" applyAlignment="1">
      <alignment vertical="top" wrapText="1"/>
    </xf>
    <xf numFmtId="0" fontId="20" fillId="2" borderId="1" xfId="4" applyFont="1" applyFill="1" applyBorder="1" applyAlignment="1">
      <alignment horizontal="right" vertical="center" wrapText="1"/>
    </xf>
    <xf numFmtId="0" fontId="20" fillId="2" borderId="2" xfId="4" applyFont="1" applyFill="1" applyBorder="1" applyAlignment="1">
      <alignment horizontal="right" vertical="center" wrapText="1"/>
    </xf>
    <xf numFmtId="0" fontId="20" fillId="2" borderId="3" xfId="4" applyFont="1" applyFill="1" applyBorder="1" applyAlignment="1">
      <alignment horizontal="right" vertical="center" wrapText="1"/>
    </xf>
    <xf numFmtId="0" fontId="19" fillId="2" borderId="1" xfId="4" applyFont="1" applyFill="1" applyBorder="1" applyAlignment="1">
      <alignment horizontal="center" vertical="top" wrapText="1"/>
    </xf>
    <xf numFmtId="0" fontId="19" fillId="2" borderId="2" xfId="4" applyFont="1" applyFill="1" applyBorder="1" applyAlignment="1">
      <alignment horizontal="center" vertical="top" wrapText="1"/>
    </xf>
    <xf numFmtId="0" fontId="19" fillId="2" borderId="3" xfId="4" applyFont="1" applyFill="1" applyBorder="1" applyAlignment="1">
      <alignment horizontal="center" vertical="top" wrapText="1"/>
    </xf>
    <xf numFmtId="0" fontId="1" fillId="2" borderId="1" xfId="4" applyFont="1" applyFill="1" applyBorder="1" applyAlignment="1">
      <alignment horizontal="right" vertical="center" wrapText="1"/>
    </xf>
    <xf numFmtId="0" fontId="1" fillId="2" borderId="2" xfId="4" applyFont="1" applyFill="1" applyBorder="1" applyAlignment="1">
      <alignment horizontal="right" vertical="center" wrapText="1"/>
    </xf>
    <xf numFmtId="0" fontId="1" fillId="2" borderId="3" xfId="4" applyFont="1" applyFill="1" applyBorder="1" applyAlignment="1">
      <alignment horizontal="right" vertical="center" wrapText="1"/>
    </xf>
    <xf numFmtId="0" fontId="2" fillId="2" borderId="1" xfId="4" applyFont="1" applyFill="1" applyBorder="1" applyAlignment="1">
      <alignment horizontal="center" vertical="top" wrapText="1"/>
    </xf>
    <xf numFmtId="0" fontId="2" fillId="2" borderId="2" xfId="4" applyFont="1" applyFill="1" applyBorder="1" applyAlignment="1">
      <alignment horizontal="center" vertical="top" wrapText="1"/>
    </xf>
    <xf numFmtId="0" fontId="2" fillId="2" borderId="3" xfId="4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164" fontId="11" fillId="6" borderId="9" xfId="2" quotePrefix="1" applyNumberFormat="1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164" fontId="9" fillId="0" borderId="12" xfId="0" applyNumberFormat="1" applyFont="1" applyBorder="1" applyAlignment="1">
      <alignment horizontal="left"/>
    </xf>
    <xf numFmtId="0" fontId="0" fillId="0" borderId="15" xfId="0" applyBorder="1"/>
    <xf numFmtId="11" fontId="0" fillId="0" borderId="15" xfId="0" applyNumberFormat="1" applyBorder="1"/>
    <xf numFmtId="0" fontId="9" fillId="0" borderId="9" xfId="0" applyFont="1" applyBorder="1" applyAlignment="1">
      <alignment horizontal="left"/>
    </xf>
  </cellXfs>
  <cellStyles count="7">
    <cellStyle name="Normal" xfId="0" builtinId="0"/>
    <cellStyle name="Normal 2" xfId="3"/>
    <cellStyle name="Normal 2 2" xfId="1"/>
    <cellStyle name="Normal 3" xfId="2"/>
    <cellStyle name="Normal 4" xfId="4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0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0&amp;Coords=%5bMEASURES%5d.%5bAV_WKLY_AMT%5d&amp;ShowOnWeb=true&amp;Lang=en" TargetMode="External"/><Relationship Id="rId13" Type="http://schemas.openxmlformats.org/officeDocument/2006/relationships/hyperlink" Target="http://nzdotstat.stats.govt.nz/OECDStat_Metadata/ShowMetadata.ashx?Dataset=TABLECODE330&amp;Coords=%5bCATEGORY%5d.%5b14%5d&amp;ShowOnWeb=true&amp;Lang=en" TargetMode="External"/><Relationship Id="rId3" Type="http://schemas.openxmlformats.org/officeDocument/2006/relationships/hyperlink" Target="http://nzdotstat.stats.govt.nz/OECDStat_Metadata/ShowMetadata.ashx?Dataset=TABLECODE330&amp;Coords=%5bCOMPOSITIONS%5d.%5b24%5d&amp;ShowOnWeb=true&amp;Lang=en" TargetMode="External"/><Relationship Id="rId7" Type="http://schemas.openxmlformats.org/officeDocument/2006/relationships/hyperlink" Target="http://nzdotstat.stats.govt.nz/OECDStat_Metadata/ShowMetadata.ashx?Dataset=TABLECODE330&amp;Coords=%5bYEAR_ENDED_JUNE%5d&amp;ShowOnWeb=true&amp;Lang=en" TargetMode="External"/><Relationship Id="rId12" Type="http://schemas.openxmlformats.org/officeDocument/2006/relationships/hyperlink" Target="http://nzdotstat.stats.govt.nz/OECDStat_Metadata/ShowMetadata.ashx?Dataset=TABLECODE330&amp;Coords=%5bCATEGORY%5d.%5b10%5d&amp;ShowOnWeb=true&amp;Lang=en" TargetMode="External"/><Relationship Id="rId2" Type="http://schemas.openxmlformats.org/officeDocument/2006/relationships/hyperlink" Target="http://nzdotstat.stats.govt.nz/OECDStat_Metadata/ShowMetadata.ashx?Dataset=TABLECODE330&amp;Coords=%5bCOMPOSITIONS%5d&amp;ShowOnWeb=true&amp;Lang=en" TargetMode="External"/><Relationship Id="rId16" Type="http://schemas.openxmlformats.org/officeDocument/2006/relationships/comments" Target="../comments11.xml"/><Relationship Id="rId1" Type="http://schemas.openxmlformats.org/officeDocument/2006/relationships/hyperlink" Target="http://nzdotstat.stats.govt.nz/OECDStat_Metadata/ShowMetadata.ashx?Dataset=TABLECODE330&amp;ShowOnWeb=true&amp;Lang=en" TargetMode="External"/><Relationship Id="rId6" Type="http://schemas.openxmlformats.org/officeDocument/2006/relationships/hyperlink" Target="http://nzdotstat.stats.govt.nz/OECDStat_Metadata/ShowMetadata.ashx?Dataset=TABLECODE330&amp;Coords=%5bCOMPOSITIONS%5d.%5b61%5d&amp;ShowOnWeb=true&amp;Lang=en" TargetMode="External"/><Relationship Id="rId11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5" Type="http://schemas.openxmlformats.org/officeDocument/2006/relationships/hyperlink" Target="http://nzdotstat.stats.govt.nz/OECDStat_Metadata/ShowMetadata.ashx?Dataset=TABLECODE330&amp;Coords=%5bCOMPOSITIONS%5d.%5b41%5d&amp;ShowOnWeb=true&amp;Lang=en" TargetMode="External"/><Relationship Id="rId15" Type="http://schemas.openxmlformats.org/officeDocument/2006/relationships/vmlDrawing" Target="../drawings/vmlDrawing11.vml"/><Relationship Id="rId10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4" Type="http://schemas.openxmlformats.org/officeDocument/2006/relationships/hyperlink" Target="http://nzdotstat.stats.govt.nz/OECDStat_Metadata/ShowMetadata.ashx?Dataset=TABLECODE330&amp;Coords=%5bCOMPOSITIONS%5d.%5b32%5d&amp;ShowOnWeb=true&amp;Lang=en" TargetMode="External"/><Relationship Id="rId9" Type="http://schemas.openxmlformats.org/officeDocument/2006/relationships/hyperlink" Target="http://nzdotstat.stats.govt.nz/OECDStat_Metadata/ShowMetadata.ashx?Dataset=TABLECODE330&amp;Coords=%5bCATEGORY%5d&amp;ShowOnWeb=true&amp;Lang=en" TargetMode="External"/><Relationship Id="rId14" Type="http://schemas.openxmlformats.org/officeDocument/2006/relationships/hyperlink" Target="http://nzdotstat.stats.govt.nz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6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8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9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972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158.30000000000001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19.3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24.3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65.7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7.8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41.2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31.7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24.2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7.5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32.200000000000003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25.5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6.7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187.6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41.7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52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29.3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35.4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56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19.100000000000001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13.4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3.2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6.3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9.1999999999999993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30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9.8000000000000007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152.6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59.9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65.400000000000006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27.3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31.1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2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28.1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123.3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15.6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20.8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34.1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11.7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9.8000000000000007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4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97.2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21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14.3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47.3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5.5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98.9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71.099999999999994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12.4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2.6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11.7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19.3</v>
      </c>
      <c r="F75" s="26">
        <f>E75*(365.25/7)</f>
        <v>1007.0464285714287</v>
      </c>
      <c r="G75" s="26">
        <v>0.99999999999999989</v>
      </c>
      <c r="H75" s="27"/>
      <c r="I75" s="26">
        <f>SUM(I77,I76)</f>
        <v>1.2573453563004198</v>
      </c>
    </row>
    <row r="76" spans="1:9">
      <c r="C76" s="26" t="s">
        <v>79</v>
      </c>
      <c r="D76" s="26"/>
      <c r="E76" s="19">
        <f>E75*G76</f>
        <v>7.9897849462365587</v>
      </c>
      <c r="F76" s="19">
        <f>E76*(365.25/7)</f>
        <v>416.89556451612901</v>
      </c>
      <c r="G76" s="19">
        <v>0.41397849462365588</v>
      </c>
      <c r="I76" s="19">
        <f>F76*AVERAGE(H78:H79)</f>
        <v>0.52051393782329203</v>
      </c>
    </row>
    <row r="77" spans="1:9">
      <c r="C77" s="26" t="s">
        <v>80</v>
      </c>
      <c r="D77" s="26"/>
      <c r="E77" s="19">
        <f>G77*E75</f>
        <v>11.310215053763439</v>
      </c>
      <c r="F77" s="19">
        <f>E77*(365.25/7)</f>
        <v>590.15086405529951</v>
      </c>
      <c r="G77" s="19">
        <v>0.58602150537634401</v>
      </c>
      <c r="I77" s="19">
        <f>F77*AVERAGE(H78:H79)</f>
        <v>0.73683141847712774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24.3</v>
      </c>
      <c r="F80" s="26">
        <f>E80*(365.25/7)</f>
        <v>1267.9392857142857</v>
      </c>
      <c r="G80" s="26">
        <v>1</v>
      </c>
      <c r="H80" s="27"/>
      <c r="I80" s="26">
        <f>SUM(I81,I84)</f>
        <v>2.2107588488649084</v>
      </c>
    </row>
    <row r="81" spans="1:9">
      <c r="A81" s="19"/>
      <c r="C81" s="26" t="s">
        <v>84</v>
      </c>
      <c r="D81" s="26"/>
      <c r="E81" s="19">
        <f>G81*E80</f>
        <v>20.784255319148937</v>
      </c>
      <c r="F81" s="19">
        <f>E81*(365.25/7)</f>
        <v>1084.4927507598784</v>
      </c>
      <c r="G81" s="19">
        <v>0.85531914893617023</v>
      </c>
      <c r="I81" s="19">
        <f>F81*AVERAGE(H82:H83)</f>
        <v>2.1210004408234839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3.5157446808510637</v>
      </c>
      <c r="F84" s="19">
        <f>E84*(365.25/7)</f>
        <v>183.4465349544073</v>
      </c>
      <c r="G84" s="19">
        <v>0.14468085106382977</v>
      </c>
      <c r="I84" s="19">
        <f>F84*AVERAGE(H85:H86)</f>
        <v>8.975840804142457E-2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65.7</v>
      </c>
      <c r="F88" s="26">
        <f>E88*(365.25/7)</f>
        <v>3428.1321428571432</v>
      </c>
      <c r="G88" s="26">
        <v>1</v>
      </c>
      <c r="H88" s="27"/>
      <c r="I88" s="26">
        <f>SUM(I89,I91,I94,I96,I98,I100)</f>
        <v>2.0781431915664101</v>
      </c>
    </row>
    <row r="89" spans="1:9">
      <c r="A89" s="19"/>
      <c r="C89" s="26" t="s">
        <v>91</v>
      </c>
      <c r="D89" s="26"/>
      <c r="E89" s="19">
        <f>G89*E88</f>
        <v>15.072874493927127</v>
      </c>
      <c r="F89" s="19">
        <f>E89*(365.25/7)</f>
        <v>786.4810584152691</v>
      </c>
      <c r="G89" s="19">
        <v>0.22941970310391366</v>
      </c>
      <c r="I89" s="19">
        <f>F89*H90</f>
        <v>0.31499646331955611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10.373684210526315</v>
      </c>
      <c r="F91" s="19">
        <f>E91*(365.25/7)</f>
        <v>541.28402255639094</v>
      </c>
      <c r="G91" s="19">
        <v>0.15789473684210525</v>
      </c>
      <c r="I91" s="19">
        <f>F91*AVERAGE(H92:H93)</f>
        <v>0.92192087914639242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1.9506072874493932</v>
      </c>
      <c r="F94" s="19">
        <f>E94*(365.25/7)</f>
        <v>101.77990167727013</v>
      </c>
      <c r="G94" s="19">
        <v>2.9689608636977064E-2</v>
      </c>
      <c r="I94" s="19">
        <f>F94*H95</f>
        <v>4.0764248194295499E-2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3.3692307692307693</v>
      </c>
      <c r="F96" s="19">
        <f>E96*(365.25/7)</f>
        <v>175.80164835164837</v>
      </c>
      <c r="G96" s="19">
        <v>5.128205128205128E-2</v>
      </c>
      <c r="I96" s="19">
        <f>F96*H97</f>
        <v>7.0410974153783112E-2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8.4230769230769251</v>
      </c>
      <c r="F98" s="19">
        <f>E98*(365.25/7)</f>
        <v>439.50412087912099</v>
      </c>
      <c r="G98" s="19">
        <v>0.12820512820512822</v>
      </c>
      <c r="I98" s="19">
        <f>F98*H99</f>
        <v>0.17602743538445781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26.510526315789477</v>
      </c>
      <c r="F100" s="19">
        <f>E100*(365.25/7)</f>
        <v>1383.2813909774438</v>
      </c>
      <c r="G100" s="19">
        <v>0.40350877192982459</v>
      </c>
      <c r="I100" s="19">
        <f>F100*H101</f>
        <v>0.55402319136792511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7.8</v>
      </c>
      <c r="F103" s="26">
        <f>E103*(365.25/7)</f>
        <v>406.99285714285713</v>
      </c>
      <c r="G103" s="26">
        <v>1</v>
      </c>
      <c r="H103" s="27"/>
      <c r="I103" s="26">
        <f>SUM(I104:I105)</f>
        <v>0.12533662092902159</v>
      </c>
    </row>
    <row r="104" spans="1:9">
      <c r="A104" s="19"/>
      <c r="C104" s="26" t="s">
        <v>99</v>
      </c>
      <c r="D104" s="26"/>
      <c r="E104" s="19">
        <f>G104*E103</f>
        <v>2.2285714285714282</v>
      </c>
      <c r="F104" s="19">
        <f>E104*(365.25/7)</f>
        <v>116.28367346938774</v>
      </c>
      <c r="G104" s="19">
        <v>0.2857142857142857</v>
      </c>
      <c r="I104" s="19">
        <f>F104*AVERAGE(H106:H106)</f>
        <v>3.5810463122577588E-2</v>
      </c>
    </row>
    <row r="105" spans="1:9">
      <c r="A105" s="19"/>
      <c r="C105" s="26" t="s">
        <v>100</v>
      </c>
      <c r="D105" s="26"/>
      <c r="E105" s="19">
        <f>G105*E103</f>
        <v>5.5714285714285712</v>
      </c>
      <c r="F105" s="19">
        <f>E105*(365.25/7)</f>
        <v>290.7091836734694</v>
      </c>
      <c r="G105" s="19">
        <v>0.7142857142857143</v>
      </c>
      <c r="I105" s="19">
        <f>F105*AVERAGE(H106:H106)</f>
        <v>8.952615780644399E-2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41.2</v>
      </c>
      <c r="F108" s="26">
        <f>E108*(365.25/7)</f>
        <v>2149.7571428571432</v>
      </c>
      <c r="G108" s="26">
        <v>0.9973821989528795</v>
      </c>
      <c r="H108" s="27"/>
      <c r="I108" s="26">
        <f>F108*H112</f>
        <v>0.48351668727998698</v>
      </c>
    </row>
    <row r="109" spans="1:9">
      <c r="C109" s="26" t="s">
        <v>102</v>
      </c>
      <c r="D109" s="26"/>
      <c r="E109" s="19">
        <f>G109*E108</f>
        <v>18.227225130890051</v>
      </c>
      <c r="F109" s="19">
        <f>E109*(365.25/7)</f>
        <v>951.07056843679879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22.864921465968585</v>
      </c>
      <c r="F110" s="19">
        <f>E110*(365.25/7)</f>
        <v>1193.0589379207181</v>
      </c>
      <c r="G110" s="19">
        <v>0.55497382198952872</v>
      </c>
    </row>
    <row r="111" spans="1:9">
      <c r="C111" s="26" t="s">
        <v>104</v>
      </c>
      <c r="D111" s="26">
        <f>F108-SUM(F109:F110)</f>
        <v>5.6276364996260781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158.30000000000001</v>
      </c>
      <c r="F122" s="30">
        <f>E122*(365.25/7)</f>
        <v>8259.8678571428572</v>
      </c>
      <c r="H122" s="31"/>
      <c r="I122" s="30">
        <f>SUM(I108,I103,I88,I80,I75)</f>
        <v>6.1551007049407467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24.2</v>
      </c>
      <c r="F125" s="26">
        <f t="shared" ref="F125:F133" si="0">E125*(365.25/7)</f>
        <v>1262.7214285714285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8.0666666666666664</v>
      </c>
      <c r="F126" s="19">
        <f t="shared" si="0"/>
        <v>420.90714285714284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10.052307692307691</v>
      </c>
      <c r="F127" s="19">
        <f t="shared" si="0"/>
        <v>524.51505494505489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2.4820512820512817</v>
      </c>
      <c r="F128" s="19">
        <f t="shared" si="0"/>
        <v>129.50989010989011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3.5989743589743588</v>
      </c>
      <c r="F129" s="19">
        <f t="shared" si="0"/>
        <v>187.78934065934067</v>
      </c>
      <c r="G129" s="19">
        <v>0.14871794871794872</v>
      </c>
    </row>
    <row r="130" spans="1:9" s="26" customFormat="1">
      <c r="B130" s="26" t="s">
        <v>13</v>
      </c>
      <c r="E130" s="26">
        <f>E12</f>
        <v>7.5</v>
      </c>
      <c r="F130" s="19">
        <f t="shared" si="0"/>
        <v>391.33928571428572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7.5</v>
      </c>
      <c r="F131" s="19">
        <f t="shared" si="0"/>
        <v>391.33928571428572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31.7</v>
      </c>
      <c r="F135" s="30">
        <f>E135*(365.25/7)</f>
        <v>1654.0607142857143</v>
      </c>
      <c r="H135" s="31"/>
      <c r="I135" s="30">
        <f>F135*H134</f>
        <v>0.50938088249358771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25.5</v>
      </c>
      <c r="F138" s="26">
        <f t="shared" ref="F138:F151" si="1">E138*(365.25/7)</f>
        <v>1330.5535714285716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7.2989130434782608</v>
      </c>
      <c r="F139" s="19">
        <f t="shared" si="1"/>
        <v>380.84685559006215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4.0652173913043486</v>
      </c>
      <c r="F140" s="19">
        <f t="shared" si="1"/>
        <v>212.11723602484477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9.516304347826086</v>
      </c>
      <c r="F141" s="19">
        <f t="shared" si="1"/>
        <v>496.54716614906829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2.4021739130434785</v>
      </c>
      <c r="F142" s="19">
        <f t="shared" si="1"/>
        <v>125.34200310559008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0.73913043478260876</v>
      </c>
      <c r="F143" s="19">
        <f t="shared" si="1"/>
        <v>38.566770186335411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0.64673913043478259</v>
      </c>
      <c r="F144" s="19">
        <f t="shared" si="1"/>
        <v>33.745923913043477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0.92391304347826086</v>
      </c>
      <c r="F145" s="19">
        <f t="shared" si="1"/>
        <v>48.208462732919259</v>
      </c>
      <c r="G145" s="19">
        <v>3.6231884057971016E-2</v>
      </c>
    </row>
    <row r="146" spans="1:9" s="26" customFormat="1">
      <c r="B146" s="26" t="s">
        <v>18</v>
      </c>
      <c r="E146" s="26">
        <f>E16</f>
        <v>6.7</v>
      </c>
      <c r="F146" s="26">
        <f t="shared" si="1"/>
        <v>349.59642857142859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2.8096774193548391</v>
      </c>
      <c r="F147" s="19">
        <f t="shared" si="1"/>
        <v>146.60495391705072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0.75645161290322571</v>
      </c>
      <c r="F148" s="19">
        <f t="shared" si="1"/>
        <v>39.470564516129031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2.3774193548387097</v>
      </c>
      <c r="F149" s="19">
        <f t="shared" si="1"/>
        <v>124.05034562211982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0.54032258064516125</v>
      </c>
      <c r="F150" s="19">
        <f t="shared" si="1"/>
        <v>28.193260368663594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0.21612903225806451</v>
      </c>
      <c r="F151" s="19">
        <f t="shared" si="1"/>
        <v>11.277304147465438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32.200000000000003</v>
      </c>
      <c r="F154" s="30">
        <f>E154*(365.25/7)</f>
        <v>1680.1500000000003</v>
      </c>
      <c r="H154" s="31"/>
      <c r="I154" s="30">
        <f>F154*AVERAGE(H152:H153)</f>
        <v>0.41566810881675986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41.7</v>
      </c>
      <c r="F157" s="26">
        <f>E157*(365.25/7)</f>
        <v>2175.846428571429</v>
      </c>
      <c r="G157" s="26">
        <v>1.0151057401812689</v>
      </c>
      <c r="H157" s="27"/>
      <c r="I157" s="26">
        <f>F157*AVERAGE(H159:H160)</f>
        <v>0.29429363029119127</v>
      </c>
    </row>
    <row r="158" spans="1:9">
      <c r="C158" s="26" t="s">
        <v>20</v>
      </c>
      <c r="D158" s="26"/>
      <c r="E158" s="28">
        <f>G158*E157</f>
        <v>41.7</v>
      </c>
      <c r="F158" s="19">
        <f>E158*(365.25/7)</f>
        <v>2175.846428571429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52</v>
      </c>
      <c r="F161" s="26">
        <f>E161*(365.25/7)</f>
        <v>2713.2857142857142</v>
      </c>
      <c r="G161" s="26">
        <v>1</v>
      </c>
      <c r="H161" s="27"/>
      <c r="I161" s="26">
        <f>SUM(I162,I168,I164)</f>
        <v>0.62201822474286272</v>
      </c>
    </row>
    <row r="162" spans="2:9">
      <c r="C162" s="26" t="s">
        <v>130</v>
      </c>
      <c r="D162" s="26"/>
      <c r="E162" s="28">
        <f>G162*E161</f>
        <v>32.329588014981276</v>
      </c>
      <c r="F162" s="19">
        <f>E162*(365.25/7)</f>
        <v>1686.9117174959874</v>
      </c>
      <c r="G162" s="19">
        <v>0.62172284644194764</v>
      </c>
      <c r="I162" s="19">
        <f>F162*H163</f>
        <v>0.32542833808205052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2.7265917602996255</v>
      </c>
      <c r="F164" s="19">
        <f>E164*(365.25/7)</f>
        <v>142.26966292134833</v>
      </c>
      <c r="G164" s="19">
        <v>5.2434456928838948E-2</v>
      </c>
      <c r="I164" s="19">
        <f>F164*AVERAGE(H165:H167)</f>
        <v>0.12603407091901458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16.943820224719101</v>
      </c>
      <c r="F168" s="19">
        <f>E168*(365.25/7)</f>
        <v>884.10433386837883</v>
      </c>
      <c r="G168" s="19">
        <v>0.32584269662921345</v>
      </c>
      <c r="I168" s="19">
        <f>F168*H169</f>
        <v>0.17055581574179754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14.599999999999994</v>
      </c>
      <c r="F170" s="26">
        <f>E170*(365.25/7)</f>
        <v>761.80714285714259</v>
      </c>
      <c r="G170" s="26">
        <v>1</v>
      </c>
      <c r="H170" s="27"/>
      <c r="I170" s="26">
        <f>SUM(I171,I175)</f>
        <v>0.18884024563884524</v>
      </c>
    </row>
    <row r="171" spans="2:9">
      <c r="C171" s="26" t="s">
        <v>137</v>
      </c>
      <c r="D171" s="26"/>
      <c r="E171" s="28">
        <f>G171*E170</f>
        <v>2.6462499999999989</v>
      </c>
      <c r="F171" s="19">
        <f>E171*(365.25/7)</f>
        <v>138.07754464285708</v>
      </c>
      <c r="G171" s="19">
        <v>0.18124999999999999</v>
      </c>
      <c r="I171" s="19">
        <f>F171*AVERAGE(H172:H174)</f>
        <v>0.12232035063906738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11.953749999999996</v>
      </c>
      <c r="F175" s="19">
        <f>E175*(365.25/7)</f>
        <v>623.72959821428549</v>
      </c>
      <c r="G175" s="19">
        <v>0.81874999999999998</v>
      </c>
      <c r="I175" s="19">
        <f>F175*H176</f>
        <v>6.6519894999777868E-2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29.3</v>
      </c>
      <c r="F177" s="26">
        <f>E177*(365.25/7)</f>
        <v>1528.832142857143</v>
      </c>
      <c r="G177" s="26">
        <v>0.99595141700404854</v>
      </c>
      <c r="H177" s="27"/>
      <c r="I177" s="26">
        <f>SUM(I178,I180,I182,I184)</f>
        <v>0.23028227029738488</v>
      </c>
    </row>
    <row r="178" spans="1:9">
      <c r="A178" s="34"/>
      <c r="C178" s="26" t="s">
        <v>140</v>
      </c>
      <c r="D178" s="26"/>
      <c r="E178" s="28">
        <f>G178*E177</f>
        <v>2.6097165991902838</v>
      </c>
      <c r="F178" s="19">
        <f>E178*(365.25/7)</f>
        <v>136.17128397917875</v>
      </c>
      <c r="G178" s="19">
        <v>8.9068825910931182E-2</v>
      </c>
      <c r="I178" s="19">
        <f>F178*H179</f>
        <v>1.8155225169480912E-2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1.1862348178137652</v>
      </c>
      <c r="F180" s="19">
        <f>E180*(365.25/7)</f>
        <v>61.896038172353961</v>
      </c>
      <c r="G180" s="19">
        <v>4.048582995951417E-2</v>
      </c>
      <c r="I180" s="19">
        <f>F180*H181</f>
        <v>1.0898086182571333E-2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25.385425101214576</v>
      </c>
      <c r="F182" s="19">
        <f>E182*(365.25/7)</f>
        <v>1324.5752168883748</v>
      </c>
      <c r="G182" s="19">
        <v>0.8663967611336032</v>
      </c>
      <c r="I182" s="19">
        <f>F182*H183</f>
        <v>0.20056584032661978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6.1896038172355929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6.6311861871283864E-4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35.4</v>
      </c>
      <c r="F186" s="26">
        <f>E186*(365.25/7)</f>
        <v>1847.1214285714286</v>
      </c>
      <c r="G186" s="26">
        <v>0.99722991689750695</v>
      </c>
      <c r="H186" s="27"/>
      <c r="I186" s="26">
        <f>SUM(I187,I189,I191,I193,I195)</f>
        <v>3.1008804554486518</v>
      </c>
    </row>
    <row r="187" spans="1:9">
      <c r="C187" s="26" t="s">
        <v>147</v>
      </c>
      <c r="D187" s="26"/>
      <c r="E187" s="28">
        <f>G187*E186</f>
        <v>30.496952908587257</v>
      </c>
      <c r="F187" s="19">
        <f>E187*(365.25/7)</f>
        <v>1591.2874356944994</v>
      </c>
      <c r="G187" s="19">
        <v>0.86149584487534625</v>
      </c>
      <c r="I187" s="19">
        <f>F187*H188</f>
        <v>2.9530926595384366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3.4321329639889191</v>
      </c>
      <c r="F189" s="19">
        <f>E189*(365.25/7)</f>
        <v>179.08379501385039</v>
      </c>
      <c r="G189" s="19">
        <v>9.6952908587257608E-2</v>
      </c>
      <c r="I189" s="19">
        <f>F189*H190</f>
        <v>0.12738547516783219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1.0786703601108032</v>
      </c>
      <c r="F191" s="19">
        <f>E191*(365.25/7)</f>
        <v>56.283478432924412</v>
      </c>
      <c r="G191" s="19">
        <v>3.0470914127423823E-2</v>
      </c>
      <c r="I191" s="19">
        <f>F191*H192</f>
        <v>1.5878830751358888E-2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5.1166798575386565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1.1308724977559927E-3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0.29418282548476449</v>
      </c>
      <c r="F195" s="19">
        <f>E195*(365.25/7)</f>
        <v>15.350039572615747</v>
      </c>
      <c r="G195" s="19">
        <v>8.3102493074792231E-3</v>
      </c>
      <c r="I195" s="19">
        <f>F195*H196</f>
        <v>3.3926174932679288E-3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14.599999999999994</v>
      </c>
      <c r="F197" s="26">
        <f>E197*(365.25/7)</f>
        <v>761.80714285714259</v>
      </c>
      <c r="G197" s="26">
        <v>1</v>
      </c>
      <c r="H197" s="27"/>
      <c r="I197" s="26">
        <f>F197*H199</f>
        <v>4.3784498171417274E-2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187.6</v>
      </c>
      <c r="F200" s="30">
        <f>E200*(365.25/7)</f>
        <v>9788.7000000000007</v>
      </c>
      <c r="H200" s="31"/>
      <c r="I200" s="30">
        <f>SUM(I161,I170,I157,I177,I186,I197)</f>
        <v>4.4800993245903538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19.100000000000001</v>
      </c>
      <c r="F203" s="26">
        <f>E203*(365.25/7)</f>
        <v>996.61071428571438</v>
      </c>
      <c r="G203" s="26">
        <v>0.97826086956521752</v>
      </c>
      <c r="H203" s="27"/>
      <c r="I203" s="26">
        <f>SUM(I204,I206,I208)</f>
        <v>0.22178299182580821</v>
      </c>
    </row>
    <row r="204" spans="1:9">
      <c r="A204" s="19"/>
      <c r="C204" s="26" t="s">
        <v>159</v>
      </c>
      <c r="D204" s="26"/>
      <c r="E204" s="28">
        <f>G204*E203</f>
        <v>16.193478260869568</v>
      </c>
      <c r="F204" s="19">
        <f>E204*(365.25/7)</f>
        <v>844.9525621118014</v>
      </c>
      <c r="G204" s="19">
        <v>0.84782608695652184</v>
      </c>
      <c r="I204" s="19">
        <f>F204*H205</f>
        <v>0.1860658664974833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2.491304347826087</v>
      </c>
      <c r="F206" s="19">
        <f>E206*(365.25/7)</f>
        <v>129.99270186335406</v>
      </c>
      <c r="G206" s="19">
        <v>0.13043478260869565</v>
      </c>
      <c r="I206" s="19">
        <f>F206*H207</f>
        <v>3.3406535156065426E-2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21.665450310558867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2.3105901722594779E-3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4.7999999999999972</v>
      </c>
      <c r="F210" s="26">
        <f>E210*(365.25/7)</f>
        <v>250.45714285714271</v>
      </c>
      <c r="G210" s="26">
        <v>1</v>
      </c>
      <c r="H210" s="27"/>
      <c r="I210" s="26">
        <f>F211*H212</f>
        <v>6.4364423756188838E-2</v>
      </c>
    </row>
    <row r="211" spans="1:9">
      <c r="A211" s="19"/>
      <c r="C211" s="26" t="s">
        <v>28</v>
      </c>
      <c r="D211" s="26"/>
      <c r="E211" s="28">
        <f>G211*E210</f>
        <v>4.7999999999999972</v>
      </c>
      <c r="F211" s="19">
        <f>E211*(365.25/7)</f>
        <v>250.45714285714271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13.4</v>
      </c>
      <c r="F213" s="26">
        <f>E213*(365.25/7)</f>
        <v>699.19285714285718</v>
      </c>
      <c r="G213" s="26">
        <v>1</v>
      </c>
      <c r="H213" s="27"/>
      <c r="I213" s="26">
        <f>SUM(I214,I215,I217)</f>
        <v>0.12479844206038995</v>
      </c>
    </row>
    <row r="214" spans="1:9">
      <c r="A214" s="19"/>
      <c r="C214" s="26" t="s">
        <v>163</v>
      </c>
      <c r="D214" s="26"/>
      <c r="E214" s="28">
        <f>G214*E213</f>
        <v>11.166666666666666</v>
      </c>
      <c r="F214" s="19">
        <f>E214*(365.25/7)</f>
        <v>582.66071428571422</v>
      </c>
      <c r="G214" s="19">
        <v>0.83333333333333326</v>
      </c>
      <c r="I214" s="19">
        <f>F214*H216</f>
        <v>0.10847935763429382</v>
      </c>
    </row>
    <row r="215" spans="1:9">
      <c r="A215" s="19"/>
      <c r="C215" s="26" t="s">
        <v>164</v>
      </c>
      <c r="D215" s="26"/>
      <c r="E215" s="28">
        <f>G215*E213</f>
        <v>1.1166666666666667</v>
      </c>
      <c r="F215" s="19">
        <f>E215*(365.25/7)</f>
        <v>58.266071428571429</v>
      </c>
      <c r="G215" s="19">
        <v>8.3333333333333329E-2</v>
      </c>
      <c r="I215" s="19">
        <f>F215*H216</f>
        <v>1.0847935763429383E-2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1.1166666666666667</v>
      </c>
      <c r="F217" s="19">
        <f>E217*(365.25/7)</f>
        <v>58.266071428571429</v>
      </c>
      <c r="G217" s="19">
        <v>8.3333333333333329E-2</v>
      </c>
      <c r="I217" s="19">
        <f>F217*AVERAGE(H218:H219)</f>
        <v>5.4711486626667439E-3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3.2</v>
      </c>
      <c r="F220" s="26">
        <f>E220*(365.25/7)</f>
        <v>166.97142857142859</v>
      </c>
      <c r="G220" s="26">
        <v>1</v>
      </c>
      <c r="H220" s="27"/>
      <c r="I220" s="26">
        <f>F220*H222</f>
        <v>2.9220714450703116E-2</v>
      </c>
    </row>
    <row r="221" spans="1:9">
      <c r="A221" s="19"/>
      <c r="C221" s="26" t="s">
        <v>168</v>
      </c>
      <c r="D221" s="26"/>
      <c r="E221" s="28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6.3</v>
      </c>
      <c r="F223" s="26">
        <f>E223*(365.25/7)</f>
        <v>328.72500000000002</v>
      </c>
      <c r="G223" s="26">
        <v>1</v>
      </c>
      <c r="H223" s="27"/>
      <c r="I223" s="26">
        <f>SUM(I224:I225)</f>
        <v>5.7528281574821746E-2</v>
      </c>
    </row>
    <row r="224" spans="1:9">
      <c r="A224" s="19"/>
      <c r="C224" s="26" t="s">
        <v>170</v>
      </c>
      <c r="D224" s="26"/>
      <c r="E224" s="28">
        <f>G224*E223</f>
        <v>3.0187499999999998</v>
      </c>
      <c r="F224" s="19">
        <f>E224*(365.25/7)</f>
        <v>157.51406249999999</v>
      </c>
      <c r="G224" s="19">
        <v>0.47916666666666663</v>
      </c>
      <c r="I224" s="19">
        <f>F224*H226</f>
        <v>2.7565634921268754E-2</v>
      </c>
    </row>
    <row r="225" spans="1:9">
      <c r="A225" s="19"/>
      <c r="C225" s="26" t="s">
        <v>171</v>
      </c>
      <c r="D225" s="26"/>
      <c r="E225" s="28">
        <f>G225*E223</f>
        <v>3.28125</v>
      </c>
      <c r="F225" s="19">
        <f>E225*(365.25/7)</f>
        <v>171.2109375</v>
      </c>
      <c r="G225" s="19">
        <v>0.52083333333333337</v>
      </c>
      <c r="I225" s="19">
        <f>F225*H226</f>
        <v>2.9962646653552995E-2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9.1999999999999993</v>
      </c>
      <c r="F227" s="26">
        <f>E227*(365.25/7)</f>
        <v>480.04285714285714</v>
      </c>
      <c r="G227" s="26">
        <v>0.9882352941176471</v>
      </c>
      <c r="H227" s="27"/>
      <c r="I227" s="26">
        <f>SUM(I228,I231)</f>
        <v>7.28777401149871E-2</v>
      </c>
    </row>
    <row r="228" spans="1:9">
      <c r="A228" s="19"/>
      <c r="C228" s="26" t="s">
        <v>172</v>
      </c>
      <c r="D228" s="26"/>
      <c r="E228" s="28">
        <f>G228*E227</f>
        <v>6.710588235294118</v>
      </c>
      <c r="F228" s="19">
        <f>E228*(365.25/7)</f>
        <v>350.14890756302526</v>
      </c>
      <c r="G228" s="19">
        <v>0.72941176470588243</v>
      </c>
      <c r="I228" s="19">
        <f>F228*AVERAGE(H229:H230)</f>
        <v>6.2316676241895776E-2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2.3811764705882354</v>
      </c>
      <c r="F231" s="19">
        <f>E231*(365.25/7)</f>
        <v>124.24638655462186</v>
      </c>
      <c r="G231" s="19">
        <v>0.25882352941176473</v>
      </c>
      <c r="I231" s="19">
        <f>F231*AVERAGE(H232:H233)</f>
        <v>1.0561063873091319E-2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56</v>
      </c>
      <c r="F234" s="30">
        <f>E234*(365.25/7)</f>
        <v>2922</v>
      </c>
      <c r="H234" s="31"/>
      <c r="I234" s="30">
        <f>SUM(I227,I220,I213,I210,I203,I223)</f>
        <v>0.57057259378289893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9.8000000000000007</v>
      </c>
      <c r="F237" s="26">
        <f>E237*(365.25/7)</f>
        <v>511.35000000000008</v>
      </c>
      <c r="G237" s="26">
        <v>0.98648648648648651</v>
      </c>
      <c r="H237" s="27"/>
      <c r="I237" s="26">
        <f>SUM(I238,I239,I241)</f>
        <v>9.1707621436698555E-2</v>
      </c>
    </row>
    <row r="238" spans="1:9">
      <c r="C238" s="26" t="s">
        <v>177</v>
      </c>
      <c r="D238" s="26"/>
      <c r="E238" s="19">
        <f>G238*E237</f>
        <v>7.8135135135135139</v>
      </c>
      <c r="F238" s="19">
        <f>E238*(365.25/7)</f>
        <v>407.69797297297299</v>
      </c>
      <c r="G238" s="19">
        <v>0.79729729729729726</v>
      </c>
      <c r="I238" s="19">
        <f>F238*H240</f>
        <v>7.3768698998959228E-2</v>
      </c>
    </row>
    <row r="239" spans="1:9">
      <c r="C239" s="26" t="s">
        <v>178</v>
      </c>
      <c r="D239" s="26"/>
      <c r="E239" s="19">
        <f>G239*E237</f>
        <v>0.26486486486486488</v>
      </c>
      <c r="F239" s="19">
        <f>E239*(365.25/7)</f>
        <v>13.820270270270271</v>
      </c>
      <c r="G239" s="19">
        <v>2.7027027027027029E-2</v>
      </c>
      <c r="I239" s="19">
        <f>F239*H240</f>
        <v>2.5006338643714992E-3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1.5891891891891892</v>
      </c>
      <c r="F241" s="19">
        <f>E241*(365.25/7)</f>
        <v>82.921621621621625</v>
      </c>
      <c r="G241" s="19">
        <v>0.16216216216216214</v>
      </c>
      <c r="I241" s="19">
        <f>F241*H242</f>
        <v>1.5438288573367836E-2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10.1</v>
      </c>
      <c r="F243" s="26">
        <f>E243*(365.25/7)</f>
        <v>527.00357142857138</v>
      </c>
      <c r="G243" s="26">
        <v>0.96129032258064506</v>
      </c>
      <c r="H243" s="27"/>
      <c r="I243" s="26">
        <f>SUM(I244,I245,I246)</f>
        <v>2.6820254083500791E-2</v>
      </c>
    </row>
    <row r="244" spans="1:9">
      <c r="C244" s="26" t="s">
        <v>180</v>
      </c>
      <c r="D244" s="26"/>
      <c r="E244" s="19">
        <f>G244*E243</f>
        <v>6.8419354838709667</v>
      </c>
      <c r="F244" s="19">
        <f>E244*(365.25/7)</f>
        <v>357.00241935483865</v>
      </c>
      <c r="G244" s="19">
        <v>0.67741935483870963</v>
      </c>
      <c r="I244" s="19">
        <f>F244*H247</f>
        <v>1.8286536875114175E-2</v>
      </c>
    </row>
    <row r="245" spans="1:9">
      <c r="C245" s="26" t="s">
        <v>181</v>
      </c>
      <c r="D245" s="26"/>
      <c r="E245" s="19">
        <f>G245*E243</f>
        <v>2.8670967741935485</v>
      </c>
      <c r="F245" s="19">
        <f>E245*(365.25/7)</f>
        <v>149.6010138248848</v>
      </c>
      <c r="G245" s="19">
        <v>0.28387096774193549</v>
      </c>
      <c r="I245" s="19">
        <f>F245*H247</f>
        <v>7.6629297381430846E-3</v>
      </c>
    </row>
    <row r="246" spans="1:9">
      <c r="C246" s="26" t="s">
        <v>182</v>
      </c>
      <c r="D246" s="26"/>
      <c r="E246" s="19">
        <f>G246*E243</f>
        <v>0.32580645161290323</v>
      </c>
      <c r="F246" s="19">
        <f>E246*(365.25/7)</f>
        <v>17.000115207373273</v>
      </c>
      <c r="G246" s="19">
        <v>3.2258064516129031E-2</v>
      </c>
      <c r="I246" s="19">
        <f>F246*H247</f>
        <v>8.707874702435323E-4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10.1</v>
      </c>
      <c r="F248" s="19">
        <f>E248*(365.25/7)</f>
        <v>527.00357142857138</v>
      </c>
      <c r="G248" s="26">
        <v>1</v>
      </c>
      <c r="H248" s="27"/>
      <c r="I248" s="26">
        <f>F248*H250</f>
        <v>4.7565182377622285E-2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30</v>
      </c>
      <c r="F251" s="30">
        <f>E251*(365.25/7)</f>
        <v>1565.3571428571429</v>
      </c>
      <c r="H251" s="31"/>
      <c r="I251" s="30">
        <f>SUM(I248,I243,I237)</f>
        <v>0.16609305789782164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59.9</v>
      </c>
      <c r="F254" s="26">
        <f>E254*(365.25/7)</f>
        <v>3125.4964285714286</v>
      </c>
      <c r="G254" s="26">
        <v>0.96780684104627757</v>
      </c>
      <c r="H254" s="27"/>
      <c r="I254" s="26">
        <f>F254*H259</f>
        <v>0.43173061927983425</v>
      </c>
    </row>
    <row r="255" spans="1:9">
      <c r="C255" s="26" t="s">
        <v>186</v>
      </c>
      <c r="D255" s="26"/>
      <c r="E255" s="19">
        <f>G255*E254</f>
        <v>13.016498993963783</v>
      </c>
      <c r="F255" s="19">
        <f>E255*(365.25/7)</f>
        <v>679.18232250646736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44.111468812877256</v>
      </c>
      <c r="F256" s="19">
        <f>E256*(365.25/7)</f>
        <v>2301.6734262719169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0.84366197183098579</v>
      </c>
      <c r="F258" s="19">
        <f>E258*(365.25/7)</f>
        <v>44.021076458752511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65.400000000000006</v>
      </c>
      <c r="F260" s="26">
        <f>E260*(365.25/7)</f>
        <v>3412.4785714285717</v>
      </c>
      <c r="G260" s="26">
        <v>1</v>
      </c>
      <c r="H260" s="27"/>
      <c r="I260" s="26">
        <f>SUM(I261,I263,I265,I267,I269)</f>
        <v>3.7342576812978985</v>
      </c>
    </row>
    <row r="261" spans="1:9">
      <c r="C261" s="26" t="s">
        <v>191</v>
      </c>
      <c r="D261" s="26"/>
      <c r="E261" s="19">
        <f>G261*E260</f>
        <v>5.9626628075253265</v>
      </c>
      <c r="F261" s="19">
        <f>E261*(365.25/7)</f>
        <v>311.12322720694652</v>
      </c>
      <c r="G261" s="19">
        <v>9.1172214182344433E-2</v>
      </c>
      <c r="I261" s="19">
        <f>F261*H262</f>
        <v>4.2976028488309594E-2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36.343849493487703</v>
      </c>
      <c r="F263" s="19">
        <f>E263*(365.25/7)</f>
        <v>1896.3701467851977</v>
      </c>
      <c r="G263" s="19">
        <v>0.55571635311143275</v>
      </c>
      <c r="I263" s="19">
        <f>F263*H264</f>
        <v>3.4715388577919715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3.5965267727930539</v>
      </c>
      <c r="F265" s="19">
        <f>E265*(365.25/7)</f>
        <v>187.66162910895184</v>
      </c>
      <c r="G265" s="19">
        <v>5.4992764109985527E-2</v>
      </c>
      <c r="I265" s="19">
        <f>F265*H266</f>
        <v>4.1476383348612846E-2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8.8020260492040538</v>
      </c>
      <c r="F267" s="19">
        <f>E267*(365.25/7)</f>
        <v>459.2771449245401</v>
      </c>
      <c r="G267" s="19">
        <v>0.13458755426917512</v>
      </c>
      <c r="I267" s="19">
        <f>F267*H268</f>
        <v>4.8981269357177754E-2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10.694934876989871</v>
      </c>
      <c r="F269" s="19">
        <f>E269*(365.25/7)</f>
        <v>558.04642340293583</v>
      </c>
      <c r="G269" s="19">
        <v>0.16353111432706224</v>
      </c>
      <c r="I269" s="19">
        <f>F269*H270</f>
        <v>0.12928514231182689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27.3</v>
      </c>
      <c r="F271" s="26">
        <f>E271*(365.25/7)</f>
        <v>1424.4750000000001</v>
      </c>
      <c r="G271" s="26">
        <v>1.0047169811320757</v>
      </c>
      <c r="H271" s="27"/>
      <c r="I271" s="26">
        <f>SUM(I272,I274,I276,I278,I280,I282,I287)</f>
        <v>1.2955908004433676</v>
      </c>
    </row>
    <row r="272" spans="1:9">
      <c r="A272" s="19"/>
      <c r="C272" s="26" t="s">
        <v>198</v>
      </c>
      <c r="D272" s="26"/>
      <c r="E272" s="19">
        <f>G272*E271</f>
        <v>0.64386792452830199</v>
      </c>
      <c r="F272" s="19">
        <f>E272*(365.25/7)</f>
        <v>33.596108490566046</v>
      </c>
      <c r="G272" s="19">
        <v>2.358490566037736E-2</v>
      </c>
      <c r="I272" s="19">
        <f>F272*H273</f>
        <v>5.6040996517175465E-2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4.3783018867924524</v>
      </c>
      <c r="F274" s="19">
        <f>E274*(365.25/7)</f>
        <v>228.45353773584904</v>
      </c>
      <c r="G274" s="19">
        <v>0.16037735849056603</v>
      </c>
      <c r="I274" s="19">
        <f>F274*H275</f>
        <v>0.41821230670315829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2.4466981132075469</v>
      </c>
      <c r="F276" s="19">
        <f>E276*(365.25/7)</f>
        <v>127.66521226415094</v>
      </c>
      <c r="G276" s="19">
        <v>8.9622641509433956E-2</v>
      </c>
      <c r="I276" s="19">
        <f>F276*H277</f>
        <v>0.10616582818727308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14.808962264150946</v>
      </c>
      <c r="F278" s="19">
        <f>E278*(365.25/7)</f>
        <v>772.71049528301899</v>
      </c>
      <c r="G278" s="19">
        <v>0.54245283018867929</v>
      </c>
      <c r="I278" s="19">
        <f>F278*H279</f>
        <v>0.64258264429138978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0.64386792452830199</v>
      </c>
      <c r="F280" s="19">
        <f>E280*(365.25/7)</f>
        <v>33.596108490566046</v>
      </c>
      <c r="G280" s="19">
        <v>2.358490566037736E-2</v>
      </c>
      <c r="I280" s="19">
        <f>F280*H281</f>
        <v>1.810548646474041E-2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4.5070754716981138</v>
      </c>
      <c r="F287" s="19">
        <f>E287*(365.25/7)</f>
        <v>235.17275943396231</v>
      </c>
      <c r="G287" s="19">
        <v>0.16509433962264153</v>
      </c>
      <c r="I287" s="19">
        <f>F287*H288</f>
        <v>5.4483538279630685E-2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152.6</v>
      </c>
      <c r="F289" s="30">
        <f>E289*(365.25/7)</f>
        <v>7962.45</v>
      </c>
      <c r="H289" s="31"/>
      <c r="I289" s="30">
        <f>SUM(I254,I260,I271)</f>
        <v>5.4615791010211003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2</v>
      </c>
      <c r="F292" s="26">
        <f>E292*(365.25/7)</f>
        <v>104.35714285714286</v>
      </c>
      <c r="G292" s="26">
        <v>1</v>
      </c>
      <c r="H292" s="27"/>
      <c r="I292" s="26">
        <f>F292*H294</f>
        <v>2.3588388399274192E-2</v>
      </c>
    </row>
    <row r="293" spans="1:9">
      <c r="C293" s="26" t="s">
        <v>42</v>
      </c>
      <c r="D293" s="26"/>
      <c r="E293" s="19">
        <f>G293*E292</f>
        <v>2</v>
      </c>
      <c r="F293" s="19">
        <f>E293*(365.25/7)</f>
        <v>104.35714285714286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</v>
      </c>
      <c r="F295" s="26">
        <f>E295*(365.25/7)</f>
        <v>52.178571428571431</v>
      </c>
      <c r="G295" s="26">
        <v>1</v>
      </c>
      <c r="H295" s="27"/>
      <c r="I295" s="26">
        <f>F295*H297</f>
        <v>9.7145693403845219E-3</v>
      </c>
    </row>
    <row r="296" spans="1:9">
      <c r="C296" s="26" t="s">
        <v>43</v>
      </c>
      <c r="D296" s="26"/>
      <c r="E296" s="19">
        <f>G296*E295</f>
        <v>1</v>
      </c>
      <c r="F296" s="19">
        <f>E296*(365.25/7)</f>
        <v>52.178571428571431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28.1</v>
      </c>
      <c r="F298" s="26">
        <f>E298*(365.25/7)</f>
        <v>1466.2178571428574</v>
      </c>
      <c r="G298" s="26">
        <v>1</v>
      </c>
      <c r="H298" s="27"/>
      <c r="I298" s="26">
        <f>F298*H300</f>
        <v>6.5417224254358031E-2</v>
      </c>
    </row>
    <row r="299" spans="1:9">
      <c r="C299" s="26" t="s">
        <v>44</v>
      </c>
      <c r="D299" s="26"/>
      <c r="E299" s="19">
        <f>G299*E298</f>
        <v>28.1</v>
      </c>
      <c r="F299" s="19">
        <f>E299*(365.25/7)</f>
        <v>1466.2178571428574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31.1</v>
      </c>
      <c r="F301" s="30">
        <f>E301*(365.25/7)</f>
        <v>1622.7535714285716</v>
      </c>
      <c r="H301" s="31"/>
      <c r="I301" s="30">
        <f>SUM(I292,I295,I298)</f>
        <v>9.8720181994016748E-2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15.6</v>
      </c>
      <c r="F304" s="26">
        <f>E304*(365.25/7)</f>
        <v>813.98571428571427</v>
      </c>
      <c r="G304" s="26">
        <v>1.0000000000000002</v>
      </c>
      <c r="H304" s="27"/>
      <c r="I304" s="26">
        <f>SUM(I305,I306,I307,I309)</f>
        <v>0.15017960207017012</v>
      </c>
    </row>
    <row r="305" spans="1:9">
      <c r="C305" s="26" t="s">
        <v>212</v>
      </c>
      <c r="D305" s="26"/>
      <c r="E305" s="19">
        <f>G305*E304</f>
        <v>7.9098591549295767</v>
      </c>
      <c r="F305" s="19">
        <f>E305*(365.25/7)</f>
        <v>412.7251509054326</v>
      </c>
      <c r="G305" s="19">
        <v>0.50704225352112675</v>
      </c>
      <c r="I305" s="19">
        <f>F305*H308</f>
        <v>7.6840875233238695E-2</v>
      </c>
    </row>
    <row r="306" spans="1:9">
      <c r="C306" s="26" t="s">
        <v>213</v>
      </c>
      <c r="D306" s="26"/>
      <c r="E306" s="19">
        <f>G306*E304</f>
        <v>4.0647887323943666</v>
      </c>
      <c r="F306" s="19">
        <f>E306*(365.25/7)</f>
        <v>212.09486921529177</v>
      </c>
      <c r="G306" s="19">
        <v>0.26056338028169018</v>
      </c>
      <c r="I306" s="19">
        <f>F306*H308</f>
        <v>3.9487671994858781E-2</v>
      </c>
    </row>
    <row r="307" spans="1:9">
      <c r="C307" s="26" t="s">
        <v>214</v>
      </c>
      <c r="D307" s="26"/>
      <c r="E307" s="19">
        <f>G307*E304</f>
        <v>3.2957746478873244</v>
      </c>
      <c r="F307" s="19">
        <f>E307*(365.25/7)</f>
        <v>171.96881287726362</v>
      </c>
      <c r="G307" s="19">
        <v>0.21126760563380284</v>
      </c>
      <c r="I307" s="19">
        <f>F307*H308</f>
        <v>3.2017031347182798E-2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0.3295774647887324</v>
      </c>
      <c r="F309" s="19">
        <f>E309*(365.25/7)</f>
        <v>17.196881287726359</v>
      </c>
      <c r="G309" s="19">
        <v>2.1126760563380281E-2</v>
      </c>
      <c r="I309" s="19">
        <f>F309*H310</f>
        <v>1.8340234948898443E-3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13.649999999999999</v>
      </c>
      <c r="F311" s="26">
        <f>E311*(365.25/7)</f>
        <v>712.23749999999995</v>
      </c>
      <c r="G311" s="26">
        <v>1</v>
      </c>
      <c r="H311" s="27"/>
      <c r="I311" s="26">
        <f>E311*H313</f>
        <v>2.3888084067117403E-3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20.8</v>
      </c>
      <c r="F314" s="26">
        <f>E314*(365.25/7)</f>
        <v>1085.3142857142857</v>
      </c>
      <c r="G314" s="26">
        <v>1.0050251256281406</v>
      </c>
      <c r="H314" s="27"/>
      <c r="I314" s="26">
        <f>SUM(I315,I316,I318,I320)</f>
        <v>0.27551866998291757</v>
      </c>
    </row>
    <row r="315" spans="1:9">
      <c r="A315" s="19"/>
      <c r="C315" s="26" t="s">
        <v>216</v>
      </c>
      <c r="D315" s="26"/>
      <c r="E315" s="19">
        <f>G315*E314</f>
        <v>4.3899497487437191</v>
      </c>
      <c r="F315" s="19">
        <f>E315*(365.25/7)</f>
        <v>229.06130653266337</v>
      </c>
      <c r="G315" s="19">
        <v>0.21105527638190957</v>
      </c>
      <c r="I315" s="19">
        <f>F315*H317</f>
        <v>4.0086708769055034E-2</v>
      </c>
    </row>
    <row r="316" spans="1:9">
      <c r="A316" s="19"/>
      <c r="C316" s="26" t="s">
        <v>217</v>
      </c>
      <c r="D316" s="26"/>
      <c r="E316" s="19">
        <f>G316*E314</f>
        <v>4.7035175879396984</v>
      </c>
      <c r="F316" s="19">
        <f>E316*(365.25/7)</f>
        <v>245.42282842785357</v>
      </c>
      <c r="G316" s="19">
        <v>0.22613065326633167</v>
      </c>
      <c r="I316" s="19">
        <f>F316*H317</f>
        <v>4.2950045109701816E-2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5.8532663316582916</v>
      </c>
      <c r="F318" s="19">
        <f>E318*(365.25/7)</f>
        <v>305.41507537688443</v>
      </c>
      <c r="G318" s="19">
        <v>0.28140703517587939</v>
      </c>
      <c r="I318" s="19">
        <f>F318*H319</f>
        <v>0.13807852563187173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5.9577889447236183</v>
      </c>
      <c r="F320" s="19">
        <f>E320*(365.25/7)</f>
        <v>310.86891600861452</v>
      </c>
      <c r="G320" s="19">
        <v>0.28643216080402012</v>
      </c>
      <c r="I320" s="19">
        <f>F320*H321</f>
        <v>5.4403390472288961E-2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34.1</v>
      </c>
      <c r="F322" s="26">
        <f>E322*(365.25/7)</f>
        <v>1779.2892857142858</v>
      </c>
      <c r="G322" s="26">
        <v>1.0000000000000002</v>
      </c>
      <c r="H322" s="27"/>
      <c r="I322" s="26">
        <f>SUM(I323,I325,I327,I329)</f>
        <v>0.16784907863686455</v>
      </c>
    </row>
    <row r="323" spans="1:9">
      <c r="A323" s="19"/>
      <c r="C323" s="26" t="s">
        <v>221</v>
      </c>
      <c r="D323" s="26"/>
      <c r="E323" s="19">
        <f>G323*E322</f>
        <v>9.4319148936170212</v>
      </c>
      <c r="F323" s="19">
        <f>E323*(365.25/7)</f>
        <v>492.14384498480246</v>
      </c>
      <c r="G323" s="19">
        <v>0.27659574468085107</v>
      </c>
      <c r="I323" s="19">
        <f>F323*H324</f>
        <v>7.3330437845706642E-2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17.620060790273559</v>
      </c>
      <c r="F325" s="19">
        <f>E325*(365.25/7)</f>
        <v>919.38960052105972</v>
      </c>
      <c r="G325" s="19">
        <v>0.51671732522796354</v>
      </c>
      <c r="I325" s="19">
        <f>F325*H326</f>
        <v>7.2003292754082321E-2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2.3838905775075987</v>
      </c>
      <c r="F327" s="19">
        <f>E327*(365.25/7)</f>
        <v>124.38800477637864</v>
      </c>
      <c r="G327" s="19">
        <v>6.9908814589665649E-2</v>
      </c>
      <c r="I327" s="19">
        <f>F327*H328</f>
        <v>9.5770622879195137E-3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4.6641337386018247</v>
      </c>
      <c r="F329" s="19">
        <f>E329*(365.25/7)</f>
        <v>243.36783543204521</v>
      </c>
      <c r="G329" s="19">
        <v>0.13677811550151978</v>
      </c>
      <c r="I329" s="19">
        <f>F329*H330</f>
        <v>1.2938285749156075E-2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11.7</v>
      </c>
      <c r="F331" s="26">
        <f>E331*(365.25/7)</f>
        <v>610.48928571428576</v>
      </c>
      <c r="G331" s="26">
        <v>1.0098039215686276</v>
      </c>
      <c r="H331" s="27"/>
      <c r="I331" s="26">
        <f>SUM(I332:I334,I335)</f>
        <v>0.26156685060584434</v>
      </c>
    </row>
    <row r="332" spans="1:9">
      <c r="A332" s="19"/>
      <c r="C332" s="26" t="s">
        <v>230</v>
      </c>
      <c r="D332" s="26"/>
      <c r="E332" s="19">
        <f>G332*E331</f>
        <v>3.7852941176470587</v>
      </c>
      <c r="F332" s="19">
        <f>E332*(365.25/7)</f>
        <v>197.51123949579832</v>
      </c>
      <c r="G332" s="19">
        <v>0.3235294117647059</v>
      </c>
      <c r="I332" s="19">
        <f>F332*$H$336</f>
        <v>8.3802971553328776E-2</v>
      </c>
    </row>
    <row r="333" spans="1:9">
      <c r="A333" s="19"/>
      <c r="C333" s="26" t="s">
        <v>231</v>
      </c>
      <c r="D333" s="26"/>
      <c r="E333" s="19">
        <f>G333*E331</f>
        <v>3.7852941176470587</v>
      </c>
      <c r="F333" s="19">
        <f>E333*(365.25/7)</f>
        <v>197.51123949579832</v>
      </c>
      <c r="G333" s="19">
        <v>0.3235294117647059</v>
      </c>
      <c r="I333" s="19">
        <f>F333*$H$336</f>
        <v>8.3802971553328776E-2</v>
      </c>
    </row>
    <row r="334" spans="1:9">
      <c r="A334" s="19"/>
      <c r="C334" s="26" t="s">
        <v>232</v>
      </c>
      <c r="D334" s="26"/>
      <c r="E334" s="19">
        <f>G334*E331</f>
        <v>1.2617647058823531</v>
      </c>
      <c r="F334" s="19">
        <f>E334*(365.25/7)</f>
        <v>65.837079831932783</v>
      </c>
      <c r="G334" s="19">
        <v>0.10784313725490198</v>
      </c>
      <c r="I334" s="19">
        <f>F334*$H$336</f>
        <v>2.7934323851109593E-2</v>
      </c>
    </row>
    <row r="335" spans="1:9">
      <c r="A335" s="19"/>
      <c r="C335" s="26" t="s">
        <v>233</v>
      </c>
      <c r="D335" s="26"/>
      <c r="E335" s="19">
        <f>G335*E331</f>
        <v>2.9823529411764707</v>
      </c>
      <c r="F335" s="19">
        <f>E335*(365.25/7)</f>
        <v>155.61491596638658</v>
      </c>
      <c r="G335" s="19">
        <v>0.25490196078431376</v>
      </c>
      <c r="I335" s="19">
        <f>F335*$H$336</f>
        <v>6.6026583648077217E-2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9.8000000000000007</v>
      </c>
      <c r="F337" s="26">
        <f>E337*(365.25/7)</f>
        <v>511.35000000000008</v>
      </c>
      <c r="G337" s="26">
        <v>1</v>
      </c>
      <c r="H337" s="27"/>
      <c r="I337" s="26">
        <f>F337*H339</f>
        <v>0.10271907109854972</v>
      </c>
    </row>
    <row r="338" spans="1:9">
      <c r="A338" s="19"/>
      <c r="C338" s="26" t="s">
        <v>51</v>
      </c>
      <c r="D338" s="26"/>
      <c r="E338" s="19">
        <f>G338*E337</f>
        <v>9.8000000000000007</v>
      </c>
      <c r="F338" s="19">
        <f>E338*(365.25/7)</f>
        <v>511.35000000000008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13.649999999999999</v>
      </c>
      <c r="F340" s="26">
        <f>E340*(365.25/7)</f>
        <v>712.23749999999995</v>
      </c>
      <c r="G340" s="26">
        <v>1</v>
      </c>
      <c r="H340" s="27"/>
      <c r="I340" s="26">
        <f>F340*H342</f>
        <v>0.14307299188726566</v>
      </c>
    </row>
    <row r="341" spans="1:9">
      <c r="A341" s="19"/>
      <c r="C341" s="26" t="s">
        <v>52</v>
      </c>
      <c r="D341" s="26"/>
      <c r="E341" s="19">
        <f>G341*E340</f>
        <v>13.649999999999999</v>
      </c>
      <c r="F341" s="19">
        <f>E341*(365.25/7)</f>
        <v>712.23749999999995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</v>
      </c>
      <c r="F343" s="26">
        <f>E343*(365.25/7)</f>
        <v>208.71428571428572</v>
      </c>
      <c r="G343" s="26">
        <v>1</v>
      </c>
      <c r="H343" s="27"/>
      <c r="I343" s="26">
        <f>F343*H345</f>
        <v>4.1926151468795796E-2</v>
      </c>
    </row>
    <row r="344" spans="1:9">
      <c r="A344" s="19"/>
      <c r="C344" s="26" t="s">
        <v>53</v>
      </c>
      <c r="D344" s="26"/>
      <c r="E344" s="19">
        <f>G344*E343</f>
        <v>4</v>
      </c>
      <c r="F344" s="19">
        <f>E344*(365.25/7)</f>
        <v>208.71428571428572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123.3</v>
      </c>
      <c r="F346" s="30">
        <f>E346*(365.25/7)</f>
        <v>6433.6178571428572</v>
      </c>
      <c r="H346" s="31"/>
      <c r="I346" s="30">
        <f>SUM(I304,I311,I314,I322,I331,I337,I340,I343)</f>
        <v>1.1452212241571196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21</v>
      </c>
      <c r="F364" s="26">
        <f>E364*(365.25/7)</f>
        <v>1095.75</v>
      </c>
      <c r="G364" s="26">
        <v>0.98571428571428577</v>
      </c>
      <c r="H364" s="27"/>
      <c r="I364" s="26">
        <f>SUM(I365,I367,I369)</f>
        <v>7.0817537119418877E-2</v>
      </c>
    </row>
    <row r="365" spans="1:9">
      <c r="C365" s="26" t="s">
        <v>246</v>
      </c>
      <c r="D365" s="26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2.4930631111666993E-2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15.653571428571468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2.914370802115364E-3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4.2972535205636528E-2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14.3</v>
      </c>
      <c r="F373" s="26">
        <f>E373*(365.25/7)</f>
        <v>746.15357142857147</v>
      </c>
      <c r="G373" s="26">
        <v>0.99310344827586206</v>
      </c>
      <c r="H373" s="27"/>
      <c r="I373" s="26">
        <f>SUM(I374,I375)</f>
        <v>0.12967951551053419</v>
      </c>
    </row>
    <row r="374" spans="1:9">
      <c r="C374" s="26" t="s">
        <v>251</v>
      </c>
      <c r="D374" s="26"/>
      <c r="E374" s="19">
        <f>G374*E373</f>
        <v>3.0572413793103452</v>
      </c>
      <c r="F374" s="19">
        <f>E374*(365.25/7)</f>
        <v>159.5224876847291</v>
      </c>
      <c r="G374" s="19">
        <v>0.21379310344827587</v>
      </c>
      <c r="I374" s="19">
        <f>F374*H376</f>
        <v>2.7917117922406663E-2</v>
      </c>
    </row>
    <row r="375" spans="1:9">
      <c r="C375" s="26" t="s">
        <v>252</v>
      </c>
      <c r="D375" s="26"/>
      <c r="E375" s="19">
        <f>G375*E373</f>
        <v>11.144137931034484</v>
      </c>
      <c r="F375" s="19">
        <f>E375*(365.25/7)</f>
        <v>581.48519704433511</v>
      </c>
      <c r="G375" s="19">
        <v>0.77931034482758621</v>
      </c>
      <c r="I375" s="19">
        <f>F375*H376</f>
        <v>0.10176239758812752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47.3</v>
      </c>
      <c r="F377" s="26">
        <f>E377*(365.25/7)</f>
        <v>2468.0464285714284</v>
      </c>
      <c r="G377" s="26">
        <v>0.99760191846522783</v>
      </c>
      <c r="H377" s="27"/>
      <c r="I377" s="26">
        <f>SUM(I378,I380,I381,I382,I383,I384,I385)</f>
        <v>0.10104458900605834</v>
      </c>
    </row>
    <row r="378" spans="1:9">
      <c r="A378" s="19"/>
      <c r="C378" s="26" t="s">
        <v>253</v>
      </c>
      <c r="D378" s="26"/>
      <c r="E378" s="19">
        <f>G378*E377</f>
        <v>7.8266187050359708</v>
      </c>
      <c r="F378" s="19">
        <f>E378*(365.25/7)</f>
        <v>408.38178314491262</v>
      </c>
      <c r="G378" s="19">
        <v>0.16546762589928057</v>
      </c>
      <c r="I378" s="19">
        <f>F378*H379</f>
        <v>1.6172142695974341E-2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3.0625899280575539</v>
      </c>
      <c r="F380" s="19">
        <f t="shared" ref="F380:F385" si="2">E380*(365.25/7)</f>
        <v>159.80156731757452</v>
      </c>
      <c r="G380" s="19">
        <v>6.4748201438848921E-2</v>
      </c>
      <c r="I380" s="19">
        <f>F380*H386</f>
        <v>6.6039079261448657E-3</v>
      </c>
    </row>
    <row r="381" spans="1:9">
      <c r="A381" s="19"/>
      <c r="C381" s="26" t="s">
        <v>255</v>
      </c>
      <c r="D381" s="26"/>
      <c r="E381" s="19">
        <f>G381*E377</f>
        <v>2.3820143884892087</v>
      </c>
      <c r="F381" s="19">
        <f t="shared" si="2"/>
        <v>124.29010791366908</v>
      </c>
      <c r="G381" s="19">
        <v>5.0359712230215826E-2</v>
      </c>
      <c r="I381" s="19">
        <f>F381*H386</f>
        <v>5.1363728314460068E-3</v>
      </c>
    </row>
    <row r="382" spans="1:9">
      <c r="A382" s="19"/>
      <c r="C382" s="26" t="s">
        <v>256</v>
      </c>
      <c r="D382" s="26"/>
      <c r="E382" s="19">
        <f>G382*E377</f>
        <v>7.8266187050359708</v>
      </c>
      <c r="F382" s="19">
        <f t="shared" si="2"/>
        <v>408.38178314491262</v>
      </c>
      <c r="G382" s="19">
        <v>0.16546762589928057</v>
      </c>
      <c r="I382" s="19">
        <f>F382*$H$386</f>
        <v>1.6876653589036877E-2</v>
      </c>
    </row>
    <row r="383" spans="1:9">
      <c r="A383" s="19"/>
      <c r="C383" s="26" t="s">
        <v>257</v>
      </c>
      <c r="D383" s="26"/>
      <c r="E383" s="19">
        <f>G383*E377</f>
        <v>10.322062350119902</v>
      </c>
      <c r="F383" s="19">
        <f t="shared" si="2"/>
        <v>538.59046762589924</v>
      </c>
      <c r="G383" s="19">
        <v>0.21822541966426856</v>
      </c>
      <c r="I383" s="19">
        <f>F383*H386</f>
        <v>2.2257615602932691E-2</v>
      </c>
    </row>
    <row r="384" spans="1:9">
      <c r="A384" s="19"/>
      <c r="C384" s="26" t="s">
        <v>258</v>
      </c>
      <c r="D384" s="26"/>
      <c r="E384" s="19">
        <f>G384*E377</f>
        <v>12.817505995203835</v>
      </c>
      <c r="F384" s="19">
        <f t="shared" si="2"/>
        <v>668.7991521068858</v>
      </c>
      <c r="G384" s="19">
        <v>0.27098321342925658</v>
      </c>
      <c r="I384" s="19">
        <f>F384*H386</f>
        <v>2.7638577616828506E-2</v>
      </c>
    </row>
    <row r="385" spans="1:9">
      <c r="A385" s="19"/>
      <c r="C385" s="26" t="s">
        <v>259</v>
      </c>
      <c r="D385" s="26"/>
      <c r="E385" s="19">
        <f>G385*E377</f>
        <v>2.9491606714628298</v>
      </c>
      <c r="F385" s="19">
        <f t="shared" si="2"/>
        <v>153.88299075025694</v>
      </c>
      <c r="G385" s="19">
        <v>6.235011990407674E-2</v>
      </c>
      <c r="I385" s="19">
        <f>F385*H386</f>
        <v>6.3593187436950553E-3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5.5</v>
      </c>
      <c r="F387" s="26">
        <f>E387*(365.25/7)</f>
        <v>286.98214285714289</v>
      </c>
      <c r="G387" s="26">
        <v>1</v>
      </c>
      <c r="H387" s="27"/>
      <c r="I387" s="26">
        <f>F387*H390</f>
        <v>1.1063947628130427E-2</v>
      </c>
    </row>
    <row r="388" spans="1:9">
      <c r="A388" s="19"/>
      <c r="C388" s="26" t="s">
        <v>261</v>
      </c>
      <c r="D388" s="26"/>
      <c r="E388" s="19">
        <f>G388*E387</f>
        <v>5.5</v>
      </c>
      <c r="F388" s="19">
        <f>E388*(365.25/7)</f>
        <v>286.98214285714289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9.1000000000000085</v>
      </c>
      <c r="F391" s="26">
        <f>E391*(365.25/7)</f>
        <v>474.82500000000044</v>
      </c>
      <c r="G391" s="26">
        <v>1</v>
      </c>
      <c r="H391" s="27"/>
      <c r="I391" s="26">
        <f>SUM(I392,I394,I398)</f>
        <v>3.8446037961730906E-2</v>
      </c>
    </row>
    <row r="392" spans="1:9">
      <c r="A392" s="19"/>
      <c r="C392" s="26" t="s">
        <v>265</v>
      </c>
      <c r="D392" s="26"/>
      <c r="E392" s="19">
        <f>G392*E391</f>
        <v>1.6851851851851869</v>
      </c>
      <c r="F392" s="19">
        <f>E392*(365.25/7)</f>
        <v>87.930555555555642</v>
      </c>
      <c r="G392" s="19">
        <v>0.1851851851851852</v>
      </c>
      <c r="I392" s="19">
        <f>F392*H393</f>
        <v>8.6576978403842004E-3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1.9098765432098785</v>
      </c>
      <c r="F394" s="19">
        <f>E394*(365.25/7)</f>
        <v>99.654629629629738</v>
      </c>
      <c r="G394" s="19">
        <v>0.20987654320987656</v>
      </c>
      <c r="I394" s="19">
        <f>F394*H395</f>
        <v>7.6727542736802108E-3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5.504938271604944</v>
      </c>
      <c r="F398" s="19">
        <f>E398*(365.25/7)</f>
        <v>287.23981481481513</v>
      </c>
      <c r="G398" s="19">
        <v>0.60493827160493829</v>
      </c>
      <c r="I398" s="19">
        <f>F398*H399</f>
        <v>2.2115585847666489E-2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97.2</v>
      </c>
      <c r="F400" s="30">
        <f>E400*(365.25/7)</f>
        <v>5071.7571428571428</v>
      </c>
      <c r="H400" s="31"/>
      <c r="I400" s="30">
        <f>SUM(I364,I371,I373,I377,I387,I391)</f>
        <v>0.35105162722587274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71.099999999999994</v>
      </c>
      <c r="F403" s="26">
        <f>E403*(365.25/7)</f>
        <v>3709.8964285714283</v>
      </c>
      <c r="G403" s="26">
        <v>0.9659574468085107</v>
      </c>
      <c r="H403" s="27"/>
      <c r="I403" s="26">
        <f>F403*H408</f>
        <v>0.14302666842910422</v>
      </c>
    </row>
    <row r="404" spans="1:9">
      <c r="C404" s="26" t="s">
        <v>271</v>
      </c>
      <c r="D404" s="26"/>
      <c r="E404" s="19">
        <f>G404*E403</f>
        <v>65.452340425531915</v>
      </c>
      <c r="F404" s="19">
        <f>E404*(365.25/7)</f>
        <v>3415.2096200607903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3.2272340425531914</v>
      </c>
      <c r="F405" s="19">
        <f>E405*(365.25/7)</f>
        <v>168.39246200607903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2.2187234042553192</v>
      </c>
      <c r="F407" s="19">
        <f>E407*(365.25/7)</f>
        <v>115.76981762917934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12.4</v>
      </c>
      <c r="F409" s="26">
        <f>E409*(365.25/7)</f>
        <v>647.01428571428573</v>
      </c>
      <c r="G409" s="26">
        <v>1</v>
      </c>
      <c r="H409" s="27"/>
      <c r="I409" s="26">
        <f>F409*H411</f>
        <v>2.4944172834330414E-2</v>
      </c>
    </row>
    <row r="410" spans="1:9">
      <c r="C410" s="26" t="s">
        <v>64</v>
      </c>
      <c r="D410" s="26"/>
      <c r="E410" s="19">
        <f>G410*E409</f>
        <v>12.4</v>
      </c>
      <c r="F410" s="19">
        <f>E410*(365.25/7)</f>
        <v>647.01428571428573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2.6</v>
      </c>
      <c r="F412" s="26">
        <f>E412*(365.25/7)</f>
        <v>135.66428571428571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2.6</v>
      </c>
      <c r="F413" s="19">
        <f>E413*(365.25/7)</f>
        <v>135.66428571428571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1.1000000000000085</v>
      </c>
      <c r="F414" s="26">
        <f>E414*(365.25/7)</f>
        <v>57.39642857142902</v>
      </c>
      <c r="G414" s="26">
        <v>1</v>
      </c>
      <c r="H414" s="27"/>
      <c r="I414" s="26">
        <f>F414*AVERAGE(H416:H417)</f>
        <v>6.628254989987448E-3</v>
      </c>
    </row>
    <row r="415" spans="1:9">
      <c r="C415" s="26" t="s">
        <v>66</v>
      </c>
      <c r="D415" s="26"/>
      <c r="E415" s="19">
        <f>G415*E414</f>
        <v>1.1000000000000085</v>
      </c>
      <c r="F415" s="19">
        <f>E415*(365.25/7)</f>
        <v>57.39642857142902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11.7</v>
      </c>
      <c r="F418" s="26">
        <f>E418*(365.25/7)</f>
        <v>610.48928571428576</v>
      </c>
      <c r="G418" s="26">
        <v>1</v>
      </c>
      <c r="H418" s="27"/>
      <c r="I418" s="26">
        <f>F418*AVERAGE(H420:H422)</f>
        <v>0.43423214119266762</v>
      </c>
    </row>
    <row r="419" spans="1:12">
      <c r="C419" s="26" t="s">
        <v>67</v>
      </c>
      <c r="D419" s="26"/>
      <c r="E419" s="19">
        <f>G419*E418</f>
        <v>11.7</v>
      </c>
      <c r="F419" s="19">
        <f>E419*(365.25/7)</f>
        <v>610.48928571428576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98.9</v>
      </c>
      <c r="F424" s="30">
        <f>E424*(365.25/7)</f>
        <v>5160.4607142857149</v>
      </c>
      <c r="H424" s="31"/>
      <c r="I424" s="30">
        <f>SUM(I403,I409,I412,I414,I418)</f>
        <v>0.60883123744608969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972</v>
      </c>
      <c r="F428" s="30">
        <f>E428*(365.25/7)</f>
        <v>50717.571428571428</v>
      </c>
      <c r="H428" s="31"/>
      <c r="I428" s="39">
        <f>SUM(I424,I400,I361,I346,I301,I289,I251,I234,I200,I154,I135,I122)</f>
        <v>19.96231804436637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6.1551007049407467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0.50938088249358771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0.41566810881675986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4.4800993245903538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0.57057259378289893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0.16609305789782164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5.4615791010211003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9.8720181994016748E-2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1.1452212241571196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0.35105162722587274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0.60883123744608969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19.962318044366366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58"/>
  <sheetViews>
    <sheetView topLeftCell="A440" workbookViewId="0">
      <selection activeCell="C451" sqref="C451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1175.4000000000001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211.5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22.1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32.9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95.7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11.7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49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37.6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23.7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13.9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39.700000000000003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33.6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6.1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238.6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102.4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52.9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22.9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41.4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68.3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30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9.9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5.0999999999999996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4.5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8.6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23.1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6.9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156.9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45.4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88.9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22.7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37.9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1.3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35.6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115.7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24.7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25.7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38.1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9.4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8.4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3.2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112.4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27.3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25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39.700000000000003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7.4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137.69999999999999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117.8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8.1999999999999993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2.7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7.6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22.1</v>
      </c>
      <c r="F75" s="26">
        <f>E75*(365.25/7)</f>
        <v>1153.1464285714287</v>
      </c>
      <c r="G75" s="26">
        <v>0.99999999999999989</v>
      </c>
      <c r="H75" s="27"/>
      <c r="I75" s="26">
        <f>SUM(I77,I76)</f>
        <v>1.4397581541056621</v>
      </c>
    </row>
    <row r="76" spans="1:9">
      <c r="C76" s="26" t="s">
        <v>79</v>
      </c>
      <c r="D76" s="26"/>
      <c r="E76" s="19">
        <f>E75*G76</f>
        <v>9.1489247311827953</v>
      </c>
      <c r="F76" s="19">
        <f>E76*(365.25/7)</f>
        <v>477.37782258064516</v>
      </c>
      <c r="G76" s="19">
        <v>0.41397849462365588</v>
      </c>
      <c r="I76" s="19">
        <f>F76*AVERAGE(H78:H79)</f>
        <v>0.59602891325879559</v>
      </c>
    </row>
    <row r="77" spans="1:9">
      <c r="C77" s="26" t="s">
        <v>80</v>
      </c>
      <c r="D77" s="26"/>
      <c r="E77" s="19">
        <f>G77*E75</f>
        <v>12.951075268817203</v>
      </c>
      <c r="F77" s="19">
        <f>E77*(365.25/7)</f>
        <v>675.76860599078339</v>
      </c>
      <c r="G77" s="19">
        <v>0.58602150537634401</v>
      </c>
      <c r="I77" s="19">
        <f>F77*AVERAGE(H78:H79)</f>
        <v>0.84372924084686651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32.9</v>
      </c>
      <c r="F80" s="26">
        <f>E80*(365.25/7)</f>
        <v>1716.675</v>
      </c>
      <c r="G80" s="26">
        <v>1</v>
      </c>
      <c r="H80" s="27"/>
      <c r="I80" s="26">
        <f>SUM(I81,I84)</f>
        <v>2.9931673303561932</v>
      </c>
    </row>
    <row r="81" spans="1:9">
      <c r="A81" s="19"/>
      <c r="C81" s="26" t="s">
        <v>84</v>
      </c>
      <c r="D81" s="26"/>
      <c r="E81" s="19">
        <f>G81*E80</f>
        <v>28.14</v>
      </c>
      <c r="F81" s="19">
        <f>E81*(365.25/7)</f>
        <v>1468.3050000000001</v>
      </c>
      <c r="G81" s="19">
        <v>0.85531914893617023</v>
      </c>
      <c r="I81" s="19">
        <f>F81*AVERAGE(H82:H83)</f>
        <v>2.8716425721437293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4.76</v>
      </c>
      <c r="F84" s="19">
        <f>E84*(365.25/7)</f>
        <v>248.37</v>
      </c>
      <c r="G84" s="19">
        <v>0.14468085106382977</v>
      </c>
      <c r="I84" s="19">
        <f>F84*AVERAGE(H85:H86)</f>
        <v>0.12152475821246371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95.7</v>
      </c>
      <c r="F88" s="26">
        <f>E88*(365.25/7)</f>
        <v>4993.4892857142859</v>
      </c>
      <c r="G88" s="26">
        <v>1</v>
      </c>
      <c r="H88" s="27"/>
      <c r="I88" s="26">
        <f>SUM(I89,I91,I94,I96,I98,I100)</f>
        <v>3.0270670233318944</v>
      </c>
    </row>
    <row r="89" spans="1:9">
      <c r="A89" s="19"/>
      <c r="C89" s="26" t="s">
        <v>91</v>
      </c>
      <c r="D89" s="26"/>
      <c r="E89" s="19">
        <f>G89*E88</f>
        <v>21.955465587044539</v>
      </c>
      <c r="F89" s="19">
        <f>E89*(365.25/7)</f>
        <v>1145.6048293811455</v>
      </c>
      <c r="G89" s="19">
        <v>0.22941970310391366</v>
      </c>
      <c r="I89" s="19">
        <f>F89*H90</f>
        <v>0.45883046483533513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15.110526315789473</v>
      </c>
      <c r="F91" s="19">
        <f>E91*(365.25/7)</f>
        <v>788.44567669172932</v>
      </c>
      <c r="G91" s="19">
        <v>0.15789473684210525</v>
      </c>
      <c r="I91" s="19">
        <f>F91*AVERAGE(H92:H93)</f>
        <v>1.3428893171127818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2.8412955465587051</v>
      </c>
      <c r="F94" s="19">
        <f>E94*(365.25/7)</f>
        <v>148.2547426257953</v>
      </c>
      <c r="G94" s="19">
        <v>2.9689608636977064E-2</v>
      </c>
      <c r="I94" s="19">
        <f>F94*H95</f>
        <v>5.9378060155161019E-2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4.907692307692308</v>
      </c>
      <c r="F96" s="19">
        <f>E96*(365.25/7)</f>
        <v>256.07637362637365</v>
      </c>
      <c r="G96" s="19">
        <v>5.128205128205128E-2</v>
      </c>
      <c r="I96" s="19">
        <f>F96*H97</f>
        <v>0.10256210390436901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12.269230769230772</v>
      </c>
      <c r="F98" s="19">
        <f>E98*(365.25/7)</f>
        <v>640.19093406593424</v>
      </c>
      <c r="G98" s="19">
        <v>0.12820512820512822</v>
      </c>
      <c r="I98" s="19">
        <f>F98*H99</f>
        <v>0.2564052597609226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38.615789473684217</v>
      </c>
      <c r="F100" s="19">
        <f>E100*(365.25/7)</f>
        <v>2014.9167293233086</v>
      </c>
      <c r="G100" s="19">
        <v>0.40350877192982459</v>
      </c>
      <c r="I100" s="19">
        <f>F100*H101</f>
        <v>0.80700181756332467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11.7</v>
      </c>
      <c r="F103" s="26">
        <f>E103*(365.25/7)</f>
        <v>610.48928571428576</v>
      </c>
      <c r="G103" s="26">
        <v>1</v>
      </c>
      <c r="H103" s="27"/>
      <c r="I103" s="26">
        <f>SUM(I104:I105)</f>
        <v>0.18800493139353239</v>
      </c>
    </row>
    <row r="104" spans="1:9">
      <c r="A104" s="19"/>
      <c r="C104" s="26" t="s">
        <v>99</v>
      </c>
      <c r="D104" s="26"/>
      <c r="E104" s="19">
        <f>G104*E103</f>
        <v>3.3428571428571425</v>
      </c>
      <c r="F104" s="19">
        <f>E104*(365.25/7)</f>
        <v>174.42551020408163</v>
      </c>
      <c r="G104" s="19">
        <v>0.2857142857142857</v>
      </c>
      <c r="I104" s="19">
        <f>F104*AVERAGE(H106:H106)</f>
        <v>5.3715694683866395E-2</v>
      </c>
    </row>
    <row r="105" spans="1:9">
      <c r="A105" s="19"/>
      <c r="C105" s="26" t="s">
        <v>100</v>
      </c>
      <c r="D105" s="26"/>
      <c r="E105" s="19">
        <f>G105*E103</f>
        <v>8.3571428571428577</v>
      </c>
      <c r="F105" s="19">
        <f>E105*(365.25/7)</f>
        <v>436.06377551020415</v>
      </c>
      <c r="G105" s="19">
        <v>0.7142857142857143</v>
      </c>
      <c r="I105" s="19">
        <f>F105*AVERAGE(H106:H106)</f>
        <v>0.134289236709666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49</v>
      </c>
      <c r="F108" s="26">
        <f>E108*(365.25/7)</f>
        <v>2556.75</v>
      </c>
      <c r="G108" s="26">
        <v>0.9973821989528795</v>
      </c>
      <c r="H108" s="27"/>
      <c r="I108" s="26">
        <f>F108*H112</f>
        <v>0.57505625428930485</v>
      </c>
    </row>
    <row r="109" spans="1:9">
      <c r="C109" s="26" t="s">
        <v>102</v>
      </c>
      <c r="D109" s="26"/>
      <c r="E109" s="19">
        <f>G109*E108</f>
        <v>21.678010471204185</v>
      </c>
      <c r="F109" s="19">
        <f>E109*(365.25/7)</f>
        <v>1131.1276178010471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27.193717277486908</v>
      </c>
      <c r="F110" s="19">
        <f>E110*(365.25/7)</f>
        <v>1418.9293193717276</v>
      </c>
      <c r="G110" s="19">
        <v>0.55497382198952872</v>
      </c>
    </row>
    <row r="111" spans="1:9">
      <c r="C111" s="26" t="s">
        <v>104</v>
      </c>
      <c r="D111" s="26">
        <f>F108-SUM(F109:F110)</f>
        <v>6.6930628272252761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211.5</v>
      </c>
      <c r="F122" s="30">
        <f>E122*(365.25/7)</f>
        <v>11035.767857142857</v>
      </c>
      <c r="H122" s="31"/>
      <c r="I122" s="30">
        <f>SUM(I108,I103,I88,I80,I75)</f>
        <v>8.2230536934765865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23.7</v>
      </c>
      <c r="F125" s="26">
        <f t="shared" ref="F125:F133" si="0">E125*(365.25/7)</f>
        <v>1236.632142857143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7.8999999999999995</v>
      </c>
      <c r="F126" s="19">
        <f t="shared" si="0"/>
        <v>412.21071428571429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9.8446153846153841</v>
      </c>
      <c r="F127" s="19">
        <f t="shared" si="0"/>
        <v>513.67796703296699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2.4307692307692306</v>
      </c>
      <c r="F128" s="19">
        <f t="shared" si="0"/>
        <v>126.83406593406593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3.5246153846153847</v>
      </c>
      <c r="F129" s="19">
        <f t="shared" si="0"/>
        <v>183.90939560439563</v>
      </c>
      <c r="G129" s="19">
        <v>0.14871794871794872</v>
      </c>
    </row>
    <row r="130" spans="1:9" s="26" customFormat="1">
      <c r="B130" s="26" t="s">
        <v>13</v>
      </c>
      <c r="E130" s="26">
        <f>E12</f>
        <v>13.9</v>
      </c>
      <c r="F130" s="19">
        <f t="shared" si="0"/>
        <v>725.28214285714296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13.9</v>
      </c>
      <c r="F131" s="19">
        <f t="shared" si="0"/>
        <v>725.28214285714296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37.6</v>
      </c>
      <c r="F135" s="30">
        <f>E135*(365.25/7)</f>
        <v>1961.9142857142858</v>
      </c>
      <c r="H135" s="31"/>
      <c r="I135" s="30">
        <f>F135*H134</f>
        <v>0.60418678806810411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33.6</v>
      </c>
      <c r="F138" s="26">
        <f t="shared" ref="F138:F151" si="1">E138*(365.25/7)</f>
        <v>1753.2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9.6173913043478265</v>
      </c>
      <c r="F139" s="19">
        <f t="shared" si="1"/>
        <v>501.82173913043482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5.3565217391304358</v>
      </c>
      <c r="F140" s="19">
        <f t="shared" si="1"/>
        <v>279.49565217391313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12.539130434782608</v>
      </c>
      <c r="F141" s="19">
        <f t="shared" si="1"/>
        <v>654.27391304347827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3.1652173913043482</v>
      </c>
      <c r="F142" s="19">
        <f t="shared" si="1"/>
        <v>165.15652173913045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0.97391304347826091</v>
      </c>
      <c r="F143" s="19">
        <f t="shared" si="1"/>
        <v>50.817391304347829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0.85217391304347823</v>
      </c>
      <c r="F144" s="19">
        <f t="shared" si="1"/>
        <v>44.46521739130435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1.2173913043478262</v>
      </c>
      <c r="F145" s="19">
        <f t="shared" si="1"/>
        <v>63.521739130434788</v>
      </c>
      <c r="G145" s="19">
        <v>3.6231884057971016E-2</v>
      </c>
    </row>
    <row r="146" spans="1:9" s="26" customFormat="1">
      <c r="B146" s="26" t="s">
        <v>18</v>
      </c>
      <c r="E146" s="26">
        <f>E16</f>
        <v>6.1</v>
      </c>
      <c r="F146" s="26">
        <f t="shared" si="1"/>
        <v>318.28928571428571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2.5580645161290323</v>
      </c>
      <c r="F147" s="19">
        <f t="shared" si="1"/>
        <v>133.47615207373272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0.68870967741935474</v>
      </c>
      <c r="F148" s="19">
        <f t="shared" si="1"/>
        <v>35.935887096774188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2.1645161290322581</v>
      </c>
      <c r="F149" s="19">
        <f t="shared" si="1"/>
        <v>112.94135944700461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0.49193548387096769</v>
      </c>
      <c r="F150" s="19">
        <f t="shared" si="1"/>
        <v>25.668490783410135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0.19677419354838707</v>
      </c>
      <c r="F151" s="19">
        <f t="shared" si="1"/>
        <v>10.267396313364054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39.700000000000003</v>
      </c>
      <c r="F154" s="30">
        <f>E154*(365.25/7)</f>
        <v>2071.4892857142859</v>
      </c>
      <c r="H154" s="31"/>
      <c r="I154" s="30">
        <f>F154*AVERAGE(H152:H153)</f>
        <v>0.51248521490762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102.4</v>
      </c>
      <c r="F157" s="26">
        <f>E157*(365.25/7)</f>
        <v>5343.0857142857149</v>
      </c>
      <c r="G157" s="26">
        <v>1.0151057401812689</v>
      </c>
      <c r="H157" s="27"/>
      <c r="I157" s="26">
        <f>F157*AVERAGE(H159:H160)</f>
        <v>0.72267788349683415</v>
      </c>
    </row>
    <row r="158" spans="1:9">
      <c r="C158" s="26" t="s">
        <v>20</v>
      </c>
      <c r="D158" s="26"/>
      <c r="E158" s="28">
        <f>G158*E157</f>
        <v>102.4</v>
      </c>
      <c r="F158" s="19">
        <f>E158*(365.25/7)</f>
        <v>5343.0857142857149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52.9</v>
      </c>
      <c r="F161" s="26">
        <f>E161*(365.25/7)</f>
        <v>2760.2464285714286</v>
      </c>
      <c r="G161" s="26">
        <v>1</v>
      </c>
      <c r="H161" s="27"/>
      <c r="I161" s="26">
        <f>SUM(I162,I168,I164)</f>
        <v>0.63278392478648904</v>
      </c>
    </row>
    <row r="162" spans="2:9">
      <c r="C162" s="26" t="s">
        <v>130</v>
      </c>
      <c r="D162" s="26"/>
      <c r="E162" s="28">
        <f>G162*E161</f>
        <v>32.889138576779033</v>
      </c>
      <c r="F162" s="19">
        <f>E162*(365.25/7)</f>
        <v>1716.1082664526489</v>
      </c>
      <c r="G162" s="19">
        <v>0.62172284644194764</v>
      </c>
      <c r="I162" s="19">
        <f>F162*H163</f>
        <v>0.3310607516257783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2.7737827715355801</v>
      </c>
      <c r="F164" s="19">
        <f>E164*(365.25/7)</f>
        <v>144.73202247191008</v>
      </c>
      <c r="G164" s="19">
        <v>5.2434456928838948E-2</v>
      </c>
      <c r="I164" s="19">
        <f>F164*AVERAGE(H165:H167)</f>
        <v>0.12821542983876671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17.23707865168539</v>
      </c>
      <c r="F168" s="19">
        <f>E168*(365.25/7)</f>
        <v>899.40613964686986</v>
      </c>
      <c r="G168" s="19">
        <v>0.32584269662921345</v>
      </c>
      <c r="I168" s="19">
        <f>F168*H169</f>
        <v>0.17350774332194399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9.5</v>
      </c>
      <c r="F170" s="26">
        <f>E170*(365.25/7)</f>
        <v>495.69642857142861</v>
      </c>
      <c r="G170" s="26">
        <v>1</v>
      </c>
      <c r="H170" s="27"/>
      <c r="I170" s="26">
        <f>SUM(I171,I175)</f>
        <v>0.12287550229924868</v>
      </c>
    </row>
    <row r="171" spans="2:9">
      <c r="C171" s="26" t="s">
        <v>137</v>
      </c>
      <c r="D171" s="26"/>
      <c r="E171" s="28">
        <f>G171*E170</f>
        <v>1.721875</v>
      </c>
      <c r="F171" s="19">
        <f>E171*(365.25/7)</f>
        <v>89.844977678571439</v>
      </c>
      <c r="G171" s="19">
        <v>0.18124999999999999</v>
      </c>
      <c r="I171" s="19">
        <f>F171*AVERAGE(H172:H174)</f>
        <v>7.9592008977475398E-2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7.7781250000000002</v>
      </c>
      <c r="F175" s="19">
        <f>E175*(365.25/7)</f>
        <v>405.85145089285714</v>
      </c>
      <c r="G175" s="19">
        <v>0.81874999999999998</v>
      </c>
      <c r="I175" s="19">
        <f>F175*H176</f>
        <v>4.3283493321773288E-2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22.9</v>
      </c>
      <c r="F177" s="26">
        <f>E177*(365.25/7)</f>
        <v>1194.8892857142857</v>
      </c>
      <c r="G177" s="26">
        <v>0.99595141700404854</v>
      </c>
      <c r="H177" s="27"/>
      <c r="I177" s="26">
        <f>SUM(I178,I180,I182,I184)</f>
        <v>0.1799817061368639</v>
      </c>
    </row>
    <row r="178" spans="1:9">
      <c r="A178" s="34"/>
      <c r="C178" s="26" t="s">
        <v>140</v>
      </c>
      <c r="D178" s="26"/>
      <c r="E178" s="28">
        <f>G178*E177</f>
        <v>2.0396761133603238</v>
      </c>
      <c r="F178" s="19">
        <f>E178*(365.25/7)</f>
        <v>106.42738577212262</v>
      </c>
      <c r="G178" s="19">
        <v>8.9068825910931182E-2</v>
      </c>
      <c r="I178" s="19">
        <f>F178*H179</f>
        <v>1.4189578716078934E-2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0.92712550607287447</v>
      </c>
      <c r="F180" s="19">
        <f>E180*(365.25/7)</f>
        <v>48.376084441873914</v>
      </c>
      <c r="G180" s="19">
        <v>4.048582995951417E-2</v>
      </c>
      <c r="I180" s="19">
        <f>F180*H181</f>
        <v>8.5176168457639419E-3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19.840485829959512</v>
      </c>
      <c r="F182" s="19">
        <f>E182*(365.25/7)</f>
        <v>1035.2482070561018</v>
      </c>
      <c r="G182" s="19">
        <v>0.8663967611336032</v>
      </c>
      <c r="I182" s="19">
        <f>F182*H183</f>
        <v>0.15675623697882568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4.8376084441874809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5.1827359619535164E-4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41.4</v>
      </c>
      <c r="F186" s="26">
        <f>E186*(365.25/7)</f>
        <v>2160.1928571428571</v>
      </c>
      <c r="G186" s="26">
        <v>0.99722991689750695</v>
      </c>
      <c r="H186" s="27"/>
      <c r="I186" s="26">
        <f>SUM(I187,I189,I191,I193,I195)</f>
        <v>3.6264534139992706</v>
      </c>
    </row>
    <row r="187" spans="1:9">
      <c r="C187" s="26" t="s">
        <v>147</v>
      </c>
      <c r="D187" s="26"/>
      <c r="E187" s="28">
        <f>G187*E186</f>
        <v>35.665927977839331</v>
      </c>
      <c r="F187" s="19">
        <f>E187*(365.25/7)</f>
        <v>1860.9971705579737</v>
      </c>
      <c r="G187" s="19">
        <v>0.86149584487534625</v>
      </c>
      <c r="I187" s="19">
        <f>F187*H188</f>
        <v>3.4536168391212225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4.013850415512465</v>
      </c>
      <c r="F189" s="19">
        <f>E189*(365.25/7)</f>
        <v>209.43698060941827</v>
      </c>
      <c r="G189" s="19">
        <v>9.6952908587257608E-2</v>
      </c>
      <c r="I189" s="19">
        <f>F189*H190</f>
        <v>0.14897623367085461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1.2614958448753462</v>
      </c>
      <c r="F191" s="19">
        <f>E191*(365.25/7)</f>
        <v>65.823051048674316</v>
      </c>
      <c r="G191" s="19">
        <v>3.0470914127423823E-2</v>
      </c>
      <c r="I191" s="19">
        <f>F191*H192</f>
        <v>1.8570157997351924E-2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5.9839137316980668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1.3225458024604681E-3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0.3440443213296398</v>
      </c>
      <c r="F195" s="19">
        <f>E195*(365.25/7)</f>
        <v>17.951741195092993</v>
      </c>
      <c r="G195" s="19">
        <v>8.3102493074792231E-3</v>
      </c>
      <c r="I195" s="19">
        <f>F195*H196</f>
        <v>3.9676374073811371E-3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9.4999999999999858</v>
      </c>
      <c r="F197" s="26">
        <f>E197*(365.25/7)</f>
        <v>495.69642857142787</v>
      </c>
      <c r="G197" s="26">
        <v>1</v>
      </c>
      <c r="H197" s="27"/>
      <c r="I197" s="26">
        <f>F197*H199</f>
        <v>2.8489913193730388E-2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238.6</v>
      </c>
      <c r="F200" s="30">
        <f>E200*(365.25/7)</f>
        <v>12449.807142857144</v>
      </c>
      <c r="H200" s="31"/>
      <c r="I200" s="30">
        <f>SUM(I161,I170,I157,I177,I186,I197)</f>
        <v>5.3132623439124362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30</v>
      </c>
      <c r="F203" s="26">
        <f>E203*(365.25/7)</f>
        <v>1565.3571428571429</v>
      </c>
      <c r="G203" s="26">
        <v>0.97826086956521752</v>
      </c>
      <c r="H203" s="27"/>
      <c r="I203" s="26">
        <f>SUM(I204,I206,I208)</f>
        <v>0.34835024894105998</v>
      </c>
    </row>
    <row r="204" spans="1:9">
      <c r="A204" s="19"/>
      <c r="C204" s="26" t="s">
        <v>159</v>
      </c>
      <c r="D204" s="26"/>
      <c r="E204" s="28">
        <f>G204*E203</f>
        <v>25.434782608695656</v>
      </c>
      <c r="F204" s="19">
        <f>E204*(365.25/7)</f>
        <v>1327.1506211180126</v>
      </c>
      <c r="G204" s="19">
        <v>0.84782608695652184</v>
      </c>
      <c r="I204" s="19">
        <f>F204*H205</f>
        <v>0.29225005209028793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3.9130434782608696</v>
      </c>
      <c r="F206" s="19">
        <f>E206*(365.25/7)</f>
        <v>204.17701863354037</v>
      </c>
      <c r="G206" s="19">
        <v>0.13043478260869565</v>
      </c>
      <c r="I206" s="19">
        <f>F206*H207</f>
        <v>5.2470997627327882E-2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34.029503105589811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3.6291992234442024E-3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10.199999999999996</v>
      </c>
      <c r="F210" s="26">
        <f>E210*(365.25/7)</f>
        <v>532.22142857142842</v>
      </c>
      <c r="G210" s="26">
        <v>1</v>
      </c>
      <c r="H210" s="27"/>
      <c r="I210" s="26">
        <f>F211*H212</f>
        <v>0.13677440048190131</v>
      </c>
    </row>
    <row r="211" spans="1:9">
      <c r="A211" s="19"/>
      <c r="C211" s="26" t="s">
        <v>28</v>
      </c>
      <c r="D211" s="26"/>
      <c r="E211" s="28">
        <f>G211*E210</f>
        <v>10.199999999999996</v>
      </c>
      <c r="F211" s="19">
        <f>E211*(365.25/7)</f>
        <v>532.22142857142842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9.9</v>
      </c>
      <c r="F213" s="26">
        <f>E213*(365.25/7)</f>
        <v>516.56785714285718</v>
      </c>
      <c r="G213" s="26">
        <v>1</v>
      </c>
      <c r="H213" s="27"/>
      <c r="I213" s="26">
        <f>SUM(I214,I215,I217)</f>
        <v>9.2201834059541826E-2</v>
      </c>
    </row>
    <row r="214" spans="1:9">
      <c r="A214" s="19"/>
      <c r="C214" s="26" t="s">
        <v>163</v>
      </c>
      <c r="D214" s="26"/>
      <c r="E214" s="28">
        <f>G214*E213</f>
        <v>8.25</v>
      </c>
      <c r="F214" s="19">
        <f>E214*(365.25/7)</f>
        <v>430.47321428571428</v>
      </c>
      <c r="G214" s="19">
        <v>0.83333333333333326</v>
      </c>
      <c r="I214" s="19">
        <f>F214*H216</f>
        <v>8.0145197058172302E-2</v>
      </c>
    </row>
    <row r="215" spans="1:9">
      <c r="A215" s="19"/>
      <c r="C215" s="26" t="s">
        <v>164</v>
      </c>
      <c r="D215" s="26"/>
      <c r="E215" s="28">
        <f>G215*E213</f>
        <v>0.82499999999999996</v>
      </c>
      <c r="F215" s="19">
        <f>E215*(365.25/7)</f>
        <v>43.047321428571429</v>
      </c>
      <c r="G215" s="19">
        <v>8.3333333333333329E-2</v>
      </c>
      <c r="I215" s="19">
        <f>F215*H216</f>
        <v>8.0145197058172305E-3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0.82499999999999996</v>
      </c>
      <c r="F217" s="19">
        <f>E217*(365.25/7)</f>
        <v>43.047321428571429</v>
      </c>
      <c r="G217" s="19">
        <v>8.3333333333333329E-2</v>
      </c>
      <c r="I217" s="19">
        <f>F217*AVERAGE(H218:H219)</f>
        <v>4.0421172955522958E-3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5.0999999999999996</v>
      </c>
      <c r="F220" s="26">
        <f>E220*(365.25/7)</f>
        <v>266.11071428571427</v>
      </c>
      <c r="G220" s="26">
        <v>1</v>
      </c>
      <c r="H220" s="27"/>
      <c r="I220" s="26">
        <f>F220*H222</f>
        <v>4.6570513655808082E-2</v>
      </c>
    </row>
    <row r="221" spans="1:9">
      <c r="A221" s="19"/>
      <c r="C221" s="26" t="s">
        <v>168</v>
      </c>
      <c r="D221" s="26"/>
      <c r="E221" s="28">
        <f>G221*E220</f>
        <v>5.0999999999999996</v>
      </c>
      <c r="F221" s="19">
        <f>E221*(365.25/7)</f>
        <v>266.11071428571427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4.5</v>
      </c>
      <c r="F223" s="26">
        <f>E223*(365.25/7)</f>
        <v>234.80357142857144</v>
      </c>
      <c r="G223" s="26">
        <v>1</v>
      </c>
      <c r="H223" s="27"/>
      <c r="I223" s="26">
        <f>SUM(I224:I225)</f>
        <v>4.1091629696301257E-2</v>
      </c>
    </row>
    <row r="224" spans="1:9">
      <c r="A224" s="19"/>
      <c r="C224" s="26" t="s">
        <v>170</v>
      </c>
      <c r="D224" s="26"/>
      <c r="E224" s="28">
        <f>G224*E223</f>
        <v>2.15625</v>
      </c>
      <c r="F224" s="19">
        <f>E224*(365.25/7)</f>
        <v>112.51004464285715</v>
      </c>
      <c r="G224" s="19">
        <v>0.47916666666666663</v>
      </c>
      <c r="I224" s="19">
        <f>F224*H226</f>
        <v>1.9689739229477685E-2</v>
      </c>
    </row>
    <row r="225" spans="1:9">
      <c r="A225" s="19"/>
      <c r="C225" s="26" t="s">
        <v>171</v>
      </c>
      <c r="D225" s="26"/>
      <c r="E225" s="28">
        <f>G225*E223</f>
        <v>2.34375</v>
      </c>
      <c r="F225" s="19">
        <f>E225*(365.25/7)</f>
        <v>122.29352678571429</v>
      </c>
      <c r="G225" s="19">
        <v>0.52083333333333337</v>
      </c>
      <c r="I225" s="19">
        <f>F225*H226</f>
        <v>2.1401890466823569E-2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8.6</v>
      </c>
      <c r="F227" s="26">
        <f>E227*(365.25/7)</f>
        <v>448.73571428571427</v>
      </c>
      <c r="G227" s="26">
        <v>0.9882352941176471</v>
      </c>
      <c r="H227" s="27"/>
      <c r="I227" s="26">
        <f>SUM(I228,I231)</f>
        <v>6.81248440205314E-2</v>
      </c>
    </row>
    <row r="228" spans="1:9">
      <c r="A228" s="19"/>
      <c r="C228" s="26" t="s">
        <v>172</v>
      </c>
      <c r="D228" s="26"/>
      <c r="E228" s="28">
        <f>G228*E227</f>
        <v>6.2729411764705887</v>
      </c>
      <c r="F228" s="19">
        <f>E228*(365.25/7)</f>
        <v>327.31310924369751</v>
      </c>
      <c r="G228" s="19">
        <v>0.72941176470588243</v>
      </c>
      <c r="I228" s="19">
        <f>F228*AVERAGE(H229:H230)</f>
        <v>5.8252545182641696E-2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2.2258823529411766</v>
      </c>
      <c r="F231" s="19">
        <f>E231*(365.25/7)</f>
        <v>116.14336134453782</v>
      </c>
      <c r="G231" s="19">
        <v>0.25882352941176473</v>
      </c>
      <c r="I231" s="19">
        <f>F231*AVERAGE(H232:H233)</f>
        <v>9.8722988378897106E-3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68.3</v>
      </c>
      <c r="F234" s="30">
        <f>E234*(365.25/7)</f>
        <v>3563.7964285714284</v>
      </c>
      <c r="H234" s="31"/>
      <c r="I234" s="30">
        <f>SUM(I227,I220,I213,I210,I203,I223)</f>
        <v>0.73311347085514389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6.9</v>
      </c>
      <c r="F237" s="26">
        <f>E237*(365.25/7)</f>
        <v>360.0321428571429</v>
      </c>
      <c r="G237" s="26">
        <v>0.98648648648648651</v>
      </c>
      <c r="H237" s="27"/>
      <c r="I237" s="26">
        <f>SUM(I238,I239,I241)</f>
        <v>6.4569651827879604E-2</v>
      </c>
    </row>
    <row r="238" spans="1:9">
      <c r="C238" s="26" t="s">
        <v>177</v>
      </c>
      <c r="D238" s="26"/>
      <c r="E238" s="19">
        <f>G238*E237</f>
        <v>5.5013513513513512</v>
      </c>
      <c r="F238" s="19">
        <f>E238*(365.25/7)</f>
        <v>287.05265444015447</v>
      </c>
      <c r="G238" s="19">
        <v>0.79729729729729726</v>
      </c>
      <c r="I238" s="19">
        <f>F238*H240</f>
        <v>5.1939186029879458E-2</v>
      </c>
    </row>
    <row r="239" spans="1:9">
      <c r="C239" s="26" t="s">
        <v>178</v>
      </c>
      <c r="D239" s="26"/>
      <c r="E239" s="19">
        <f>G239*E237</f>
        <v>0.1864864864864865</v>
      </c>
      <c r="F239" s="19">
        <f>E239*(365.25/7)</f>
        <v>9.7305984555984573</v>
      </c>
      <c r="G239" s="19">
        <v>2.7027027027027029E-2</v>
      </c>
      <c r="I239" s="19">
        <f>F239*H240</f>
        <v>1.7606503738942191E-3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1.1189189189189188</v>
      </c>
      <c r="F241" s="19">
        <f>E241*(365.25/7)</f>
        <v>58.383590733590729</v>
      </c>
      <c r="G241" s="19">
        <v>0.16216216216216214</v>
      </c>
      <c r="I241" s="19">
        <f>F241*H242</f>
        <v>1.0869815424105924E-2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8.1000000000000014</v>
      </c>
      <c r="F243" s="26">
        <f>E243*(365.25/7)</f>
        <v>422.64642857142866</v>
      </c>
      <c r="G243" s="26">
        <v>0.96129032258064506</v>
      </c>
      <c r="H243" s="27"/>
      <c r="I243" s="26">
        <f>SUM(I244,I245,I246)</f>
        <v>2.1509312680827369E-2</v>
      </c>
    </row>
    <row r="244" spans="1:9">
      <c r="C244" s="26" t="s">
        <v>180</v>
      </c>
      <c r="D244" s="26"/>
      <c r="E244" s="19">
        <f>G244*E243</f>
        <v>5.4870967741935486</v>
      </c>
      <c r="F244" s="19">
        <f>E244*(365.25/7)</f>
        <v>286.30887096774194</v>
      </c>
      <c r="G244" s="19">
        <v>0.67741935483870963</v>
      </c>
      <c r="I244" s="19">
        <f>F244*H247</f>
        <v>1.4665440464200478E-2</v>
      </c>
    </row>
    <row r="245" spans="1:9">
      <c r="C245" s="26" t="s">
        <v>181</v>
      </c>
      <c r="D245" s="26"/>
      <c r="E245" s="19">
        <f>G245*E243</f>
        <v>2.2993548387096778</v>
      </c>
      <c r="F245" s="19">
        <f>E245*(365.25/7)</f>
        <v>119.97705069124427</v>
      </c>
      <c r="G245" s="19">
        <v>0.28387096774193549</v>
      </c>
      <c r="I245" s="19">
        <f>F245*H247</f>
        <v>6.1455179088078212E-3</v>
      </c>
    </row>
    <row r="246" spans="1:9">
      <c r="C246" s="26" t="s">
        <v>182</v>
      </c>
      <c r="D246" s="26"/>
      <c r="E246" s="19">
        <f>G246*E243</f>
        <v>0.26129032258064522</v>
      </c>
      <c r="F246" s="19">
        <f>E246*(365.25/7)</f>
        <v>13.633755760368667</v>
      </c>
      <c r="G246" s="19">
        <v>3.2258064516129031E-2</v>
      </c>
      <c r="I246" s="19">
        <f>F246*H247</f>
        <v>6.9835430781907057E-4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8.1000000000000014</v>
      </c>
      <c r="F248" s="19">
        <f>E248*(365.25/7)</f>
        <v>422.64642857142866</v>
      </c>
      <c r="G248" s="26">
        <v>1</v>
      </c>
      <c r="H248" s="27"/>
      <c r="I248" s="26">
        <f>F248*H250</f>
        <v>3.8146334382053525E-2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23.1</v>
      </c>
      <c r="F251" s="30">
        <f>E251*(365.25/7)</f>
        <v>1205.325</v>
      </c>
      <c r="H251" s="31"/>
      <c r="I251" s="30">
        <f>SUM(I248,I243,I237)</f>
        <v>0.1242252988907605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45.4</v>
      </c>
      <c r="F254" s="26">
        <f>E254*(365.25/7)</f>
        <v>2368.9071428571428</v>
      </c>
      <c r="G254" s="26">
        <v>0.96780684104627757</v>
      </c>
      <c r="H254" s="27"/>
      <c r="I254" s="26">
        <f>F254*H259</f>
        <v>0.32722153781810476</v>
      </c>
    </row>
    <row r="255" spans="1:9">
      <c r="C255" s="26" t="s">
        <v>186</v>
      </c>
      <c r="D255" s="26"/>
      <c r="E255" s="19">
        <f>G255*E254</f>
        <v>9.8655935613682093</v>
      </c>
      <c r="F255" s="19">
        <f>E255*(365.25/7)</f>
        <v>514.77257832710552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33.433400402414485</v>
      </c>
      <c r="F256" s="19">
        <f>E256*(365.25/7)</f>
        <v>1744.5070709974129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0.63943661971830978</v>
      </c>
      <c r="F258" s="19">
        <f>E258*(365.25/7)</f>
        <v>33.364889336016091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88.9</v>
      </c>
      <c r="F260" s="26">
        <f>E260*(365.25/7)</f>
        <v>4638.6750000000002</v>
      </c>
      <c r="G260" s="26">
        <v>1</v>
      </c>
      <c r="H260" s="27"/>
      <c r="I260" s="26">
        <f>SUM(I261,I263,I265,I267,I269)</f>
        <v>5.0760781019477559</v>
      </c>
    </row>
    <row r="261" spans="1:9">
      <c r="C261" s="26" t="s">
        <v>191</v>
      </c>
      <c r="D261" s="26"/>
      <c r="E261" s="19">
        <f>G261*E260</f>
        <v>8.1052098408104207</v>
      </c>
      <c r="F261" s="19">
        <f>E261*(365.25/7)</f>
        <v>422.91827062228663</v>
      </c>
      <c r="G261" s="19">
        <v>9.1172214182344433E-2</v>
      </c>
      <c r="I261" s="19">
        <f>F261*H262</f>
        <v>5.8418485208115024E-2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49.403183791606374</v>
      </c>
      <c r="F263" s="19">
        <f>E263*(365.25/7)</f>
        <v>2577.7875542691754</v>
      </c>
      <c r="G263" s="19">
        <v>0.55571635311143275</v>
      </c>
      <c r="I263" s="19">
        <f>F263*H264</f>
        <v>4.7189572547049892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4.8888567293777134</v>
      </c>
      <c r="F265" s="19">
        <f>E265*(365.25/7)</f>
        <v>255.09356005788712</v>
      </c>
      <c r="G265" s="19">
        <v>5.4992764109985527E-2</v>
      </c>
      <c r="I265" s="19">
        <f>F265*H266</f>
        <v>5.6379976753695438E-2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11.964833574529669</v>
      </c>
      <c r="F267" s="19">
        <f>E267*(365.25/7)</f>
        <v>624.30792329956591</v>
      </c>
      <c r="G267" s="19">
        <v>0.13458755426917512</v>
      </c>
      <c r="I267" s="19">
        <f>F267*H268</f>
        <v>6.6581572566561192E-2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14.537916063675834</v>
      </c>
      <c r="F269" s="19">
        <f>E269*(365.25/7)</f>
        <v>758.56769175108548</v>
      </c>
      <c r="G269" s="19">
        <v>0.16353111432706224</v>
      </c>
      <c r="I269" s="19">
        <f>F269*H270</f>
        <v>0.17574081271439465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22.7</v>
      </c>
      <c r="F271" s="26">
        <f>E271*(365.25/7)</f>
        <v>1184.4535714285714</v>
      </c>
      <c r="G271" s="26">
        <v>1.0047169811320757</v>
      </c>
      <c r="H271" s="27"/>
      <c r="I271" s="26">
        <f>SUM(I272,I274,I276,I278,I280,I282,I287)</f>
        <v>1.0772861234455842</v>
      </c>
    </row>
    <row r="272" spans="1:9">
      <c r="A272" s="19"/>
      <c r="C272" s="26" t="s">
        <v>198</v>
      </c>
      <c r="D272" s="26"/>
      <c r="E272" s="19">
        <f>G272*E271</f>
        <v>0.53537735849056611</v>
      </c>
      <c r="F272" s="19">
        <f>E272*(365.25/7)</f>
        <v>27.935225741239897</v>
      </c>
      <c r="G272" s="19">
        <v>2.358490566037736E-2</v>
      </c>
      <c r="I272" s="19">
        <f>F272*H273</f>
        <v>4.6598191243219157E-2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3.6405660377358489</v>
      </c>
      <c r="F274" s="19">
        <f>E274*(365.25/7)</f>
        <v>189.95953504043126</v>
      </c>
      <c r="G274" s="19">
        <v>0.16037735849056603</v>
      </c>
      <c r="I274" s="19">
        <f>F274*H275</f>
        <v>0.34774429898028186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2.034433962264151</v>
      </c>
      <c r="F276" s="19">
        <f>E276*(365.25/7)</f>
        <v>106.15385781671159</v>
      </c>
      <c r="G276" s="19">
        <v>8.9622641509433956E-2</v>
      </c>
      <c r="I276" s="19">
        <f>F276*H277</f>
        <v>8.8277080580626346E-2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12.313679245283019</v>
      </c>
      <c r="F278" s="19">
        <f>E278*(365.25/7)</f>
        <v>642.51019204851752</v>
      </c>
      <c r="G278" s="19">
        <v>0.54245283018867929</v>
      </c>
      <c r="I278" s="19">
        <f>F278*H279</f>
        <v>0.53430864561958047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0.53537735849056611</v>
      </c>
      <c r="F280" s="19">
        <f>E280*(365.25/7)</f>
        <v>27.935225741239897</v>
      </c>
      <c r="G280" s="19">
        <v>2.358490566037736E-2</v>
      </c>
      <c r="I280" s="19">
        <f>F280*H281</f>
        <v>1.505474515566327E-2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3.7476415094339628</v>
      </c>
      <c r="F287" s="19">
        <f>E287*(365.25/7)</f>
        <v>195.54658018867929</v>
      </c>
      <c r="G287" s="19">
        <v>0.16509433962264153</v>
      </c>
      <c r="I287" s="19">
        <f>F287*H288</f>
        <v>4.5303161866213061E-2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156.9</v>
      </c>
      <c r="F289" s="30">
        <f>E289*(365.25/7)</f>
        <v>8186.817857142858</v>
      </c>
      <c r="H289" s="31"/>
      <c r="I289" s="30">
        <f>SUM(I254,I260,I271)</f>
        <v>6.4805857632114447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1.3</v>
      </c>
      <c r="F292" s="26">
        <f>E292*(365.25/7)</f>
        <v>67.832142857142856</v>
      </c>
      <c r="G292" s="26">
        <v>1</v>
      </c>
      <c r="H292" s="27"/>
      <c r="I292" s="26">
        <f>F292*H294</f>
        <v>1.5332452459528224E-2</v>
      </c>
    </row>
    <row r="293" spans="1:9">
      <c r="C293" s="26" t="s">
        <v>42</v>
      </c>
      <c r="D293" s="26"/>
      <c r="E293" s="19">
        <f>G293*E292</f>
        <v>1.3</v>
      </c>
      <c r="F293" s="19">
        <f>E293*(365.25/7)</f>
        <v>67.832142857142856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</v>
      </c>
      <c r="F295" s="26">
        <f>E295*(365.25/7)</f>
        <v>52.178571428571431</v>
      </c>
      <c r="G295" s="26">
        <v>1</v>
      </c>
      <c r="H295" s="27"/>
      <c r="I295" s="26">
        <f>F295*H297</f>
        <v>9.7145693403845219E-3</v>
      </c>
    </row>
    <row r="296" spans="1:9">
      <c r="C296" s="26" t="s">
        <v>43</v>
      </c>
      <c r="D296" s="26"/>
      <c r="E296" s="19">
        <f>G296*E295</f>
        <v>1</v>
      </c>
      <c r="F296" s="19">
        <f>E296*(365.25/7)</f>
        <v>52.178571428571431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35.6</v>
      </c>
      <c r="F298" s="26">
        <f>E298*(365.25/7)</f>
        <v>1857.5571428571429</v>
      </c>
      <c r="G298" s="26">
        <v>1</v>
      </c>
      <c r="H298" s="27"/>
      <c r="I298" s="26">
        <f>F298*H300</f>
        <v>8.2877337489506958E-2</v>
      </c>
    </row>
    <row r="299" spans="1:9">
      <c r="C299" s="26" t="s">
        <v>44</v>
      </c>
      <c r="D299" s="26"/>
      <c r="E299" s="19">
        <f>G299*E298</f>
        <v>35.6</v>
      </c>
      <c r="F299" s="19">
        <f>E299*(365.25/7)</f>
        <v>1857.5571428571429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37.9</v>
      </c>
      <c r="F301" s="30">
        <f>E301*(365.25/7)</f>
        <v>1977.5678571428571</v>
      </c>
      <c r="H301" s="31"/>
      <c r="I301" s="30">
        <f>SUM(I292,I295,I298)</f>
        <v>0.10792435928941971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24.7</v>
      </c>
      <c r="F304" s="26">
        <f>E304*(365.25/7)</f>
        <v>1288.8107142857143</v>
      </c>
      <c r="G304" s="26">
        <v>1.0000000000000002</v>
      </c>
      <c r="H304" s="27"/>
      <c r="I304" s="26">
        <f>SUM(I305,I306,I307,I309)</f>
        <v>0.23778436994443605</v>
      </c>
    </row>
    <row r="305" spans="1:9">
      <c r="C305" s="26" t="s">
        <v>212</v>
      </c>
      <c r="D305" s="26"/>
      <c r="E305" s="19">
        <f>G305*E304</f>
        <v>12.523943661971831</v>
      </c>
      <c r="F305" s="19">
        <f>E305*(365.25/7)</f>
        <v>653.48148893360167</v>
      </c>
      <c r="G305" s="19">
        <v>0.50704225352112675</v>
      </c>
      <c r="I305" s="19">
        <f>F305*H308</f>
        <v>0.12166471911929462</v>
      </c>
    </row>
    <row r="306" spans="1:9">
      <c r="C306" s="26" t="s">
        <v>213</v>
      </c>
      <c r="D306" s="26"/>
      <c r="E306" s="19">
        <f>G306*E304</f>
        <v>6.4359154929577471</v>
      </c>
      <c r="F306" s="19">
        <f>E306*(365.25/7)</f>
        <v>335.81687625754535</v>
      </c>
      <c r="G306" s="19">
        <v>0.26056338028169018</v>
      </c>
      <c r="I306" s="19">
        <f>F306*H308</f>
        <v>6.2522147325193081E-2</v>
      </c>
    </row>
    <row r="307" spans="1:9">
      <c r="C307" s="26" t="s">
        <v>214</v>
      </c>
      <c r="D307" s="26"/>
      <c r="E307" s="19">
        <f>G307*E304</f>
        <v>5.21830985915493</v>
      </c>
      <c r="F307" s="19">
        <f>E307*(365.25/7)</f>
        <v>272.28395372233405</v>
      </c>
      <c r="G307" s="19">
        <v>0.21126760563380284</v>
      </c>
      <c r="I307" s="19">
        <f>F307*H308</f>
        <v>5.0693632966372762E-2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0.52183098591549293</v>
      </c>
      <c r="F309" s="19">
        <f>E309*(365.25/7)</f>
        <v>27.2283953722334</v>
      </c>
      <c r="G309" s="19">
        <v>2.1126760563380281E-2</v>
      </c>
      <c r="I309" s="19">
        <f>F309*H310</f>
        <v>2.9038705335755867E-3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3.1000000000000014</v>
      </c>
      <c r="F311" s="26">
        <f>E311*(365.25/7)</f>
        <v>161.75357142857152</v>
      </c>
      <c r="G311" s="26">
        <v>1</v>
      </c>
      <c r="H311" s="27"/>
      <c r="I311" s="26">
        <f>E311*H313</f>
        <v>5.4251326452794133E-4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25.7</v>
      </c>
      <c r="F314" s="26">
        <f>E314*(365.25/7)</f>
        <v>1340.9892857142856</v>
      </c>
      <c r="G314" s="26">
        <v>1.0050251256281406</v>
      </c>
      <c r="H314" s="27"/>
      <c r="I314" s="26">
        <f>SUM(I315,I316,I318,I320)</f>
        <v>0.34042451050773942</v>
      </c>
    </row>
    <row r="315" spans="1:9">
      <c r="A315" s="19"/>
      <c r="C315" s="26" t="s">
        <v>216</v>
      </c>
      <c r="D315" s="26"/>
      <c r="E315" s="19">
        <f>G315*E314</f>
        <v>5.4241206030150755</v>
      </c>
      <c r="F315" s="19">
        <f>E315*(365.25/7)</f>
        <v>283.02286432160804</v>
      </c>
      <c r="G315" s="19">
        <v>0.21105527638190957</v>
      </c>
      <c r="I315" s="19">
        <f>F315*H317</f>
        <v>4.9530212277149717E-2</v>
      </c>
    </row>
    <row r="316" spans="1:9">
      <c r="A316" s="19"/>
      <c r="C316" s="26" t="s">
        <v>217</v>
      </c>
      <c r="D316" s="26"/>
      <c r="E316" s="19">
        <f>G316*E314</f>
        <v>5.8115577889447234</v>
      </c>
      <c r="F316" s="19">
        <f>E316*(365.25/7)</f>
        <v>303.23878320172292</v>
      </c>
      <c r="G316" s="19">
        <v>0.22613065326633167</v>
      </c>
      <c r="I316" s="19">
        <f>F316*H317</f>
        <v>5.3068084582660414E-2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7.2321608040201006</v>
      </c>
      <c r="F318" s="19">
        <f>E318*(365.25/7)</f>
        <v>377.36381909547742</v>
      </c>
      <c r="G318" s="19">
        <v>0.28140703517587939</v>
      </c>
      <c r="I318" s="19">
        <f>F318*H319</f>
        <v>0.17060663984322613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7.3613065326633169</v>
      </c>
      <c r="F320" s="19">
        <f>E320*(365.25/7)</f>
        <v>384.10245872218235</v>
      </c>
      <c r="G320" s="19">
        <v>0.28643216080402012</v>
      </c>
      <c r="I320" s="19">
        <f>F320*H321</f>
        <v>6.7219573804703184E-2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38.1</v>
      </c>
      <c r="F322" s="26">
        <f>E322*(365.25/7)</f>
        <v>1988.0035714285716</v>
      </c>
      <c r="G322" s="26">
        <v>1.0000000000000002</v>
      </c>
      <c r="H322" s="27"/>
      <c r="I322" s="26">
        <f>SUM(I323,I325,I327,I329)</f>
        <v>0.18753812011919468</v>
      </c>
    </row>
    <row r="323" spans="1:9">
      <c r="A323" s="19"/>
      <c r="C323" s="26" t="s">
        <v>221</v>
      </c>
      <c r="D323" s="26"/>
      <c r="E323" s="19">
        <f>G323*E322</f>
        <v>10.538297872340426</v>
      </c>
      <c r="F323" s="19">
        <f>E323*(365.25/7)</f>
        <v>549.87332826747718</v>
      </c>
      <c r="G323" s="19">
        <v>0.27659574468085107</v>
      </c>
      <c r="I323" s="19">
        <f>F323*H324</f>
        <v>8.1932248736698618E-2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19.686930091185413</v>
      </c>
      <c r="F325" s="19">
        <f>E325*(365.25/7)</f>
        <v>1027.2358879722103</v>
      </c>
      <c r="G325" s="19">
        <v>0.51671732522796354</v>
      </c>
      <c r="I325" s="19">
        <f>F325*H326</f>
        <v>8.0449426801481996E-2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2.6635258358662615</v>
      </c>
      <c r="F327" s="19">
        <f>E327*(365.25/7)</f>
        <v>138.97897307859316</v>
      </c>
      <c r="G327" s="19">
        <v>6.9908814589665649E-2</v>
      </c>
      <c r="I327" s="19">
        <f>F327*H328</f>
        <v>1.070047135395113E-2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5.2112462006079037</v>
      </c>
      <c r="F329" s="19">
        <f>E329*(365.25/7)</f>
        <v>271.91538211029098</v>
      </c>
      <c r="G329" s="19">
        <v>0.13677811550151978</v>
      </c>
      <c r="I329" s="19">
        <f>F329*H330</f>
        <v>1.4455973227062945E-2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9.4</v>
      </c>
      <c r="F331" s="26">
        <f>E331*(365.25/7)</f>
        <v>490.47857142857146</v>
      </c>
      <c r="G331" s="26">
        <v>1.0098039215686276</v>
      </c>
      <c r="H331" s="27"/>
      <c r="I331" s="26">
        <f>SUM(I332:I334,I335)</f>
        <v>0.21014772612777241</v>
      </c>
    </row>
    <row r="332" spans="1:9">
      <c r="A332" s="19"/>
      <c r="C332" s="26" t="s">
        <v>230</v>
      </c>
      <c r="D332" s="26"/>
      <c r="E332" s="19">
        <f>G332*E331</f>
        <v>3.0411764705882356</v>
      </c>
      <c r="F332" s="19">
        <f>E332*(365.25/7)</f>
        <v>158.68424369747902</v>
      </c>
      <c r="G332" s="19">
        <v>0.3235294117647059</v>
      </c>
      <c r="I332" s="19">
        <f>F332*$H$336</f>
        <v>6.7328883128315434E-2</v>
      </c>
    </row>
    <row r="333" spans="1:9">
      <c r="A333" s="19"/>
      <c r="C333" s="26" t="s">
        <v>231</v>
      </c>
      <c r="D333" s="26"/>
      <c r="E333" s="19">
        <f>G333*E331</f>
        <v>3.0411764705882356</v>
      </c>
      <c r="F333" s="19">
        <f>E333*(365.25/7)</f>
        <v>158.68424369747902</v>
      </c>
      <c r="G333" s="19">
        <v>0.3235294117647059</v>
      </c>
      <c r="I333" s="19">
        <f>F333*$H$336</f>
        <v>6.7328883128315434E-2</v>
      </c>
    </row>
    <row r="334" spans="1:9">
      <c r="A334" s="19"/>
      <c r="C334" s="26" t="s">
        <v>232</v>
      </c>
      <c r="D334" s="26"/>
      <c r="E334" s="19">
        <f>G334*E331</f>
        <v>1.0137254901960786</v>
      </c>
      <c r="F334" s="19">
        <f>E334*(365.25/7)</f>
        <v>52.894747899159675</v>
      </c>
      <c r="G334" s="19">
        <v>0.10784313725490198</v>
      </c>
      <c r="I334" s="19">
        <f>F334*$H$336</f>
        <v>2.2442961042771811E-2</v>
      </c>
    </row>
    <row r="335" spans="1:9">
      <c r="A335" s="19"/>
      <c r="C335" s="26" t="s">
        <v>233</v>
      </c>
      <c r="D335" s="26"/>
      <c r="E335" s="19">
        <f>G335*E331</f>
        <v>2.3960784313725494</v>
      </c>
      <c r="F335" s="19">
        <f>E335*(365.25/7)</f>
        <v>125.02394957983196</v>
      </c>
      <c r="G335" s="19">
        <v>0.25490196078431376</v>
      </c>
      <c r="I335" s="19">
        <f>F335*$H$336</f>
        <v>5.3046998828369739E-2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8.4</v>
      </c>
      <c r="F337" s="26">
        <f>E337*(365.25/7)</f>
        <v>438.3</v>
      </c>
      <c r="G337" s="26">
        <v>1</v>
      </c>
      <c r="H337" s="27"/>
      <c r="I337" s="26">
        <f>F337*H339</f>
        <v>8.804491808447118E-2</v>
      </c>
    </row>
    <row r="338" spans="1:9">
      <c r="A338" s="19"/>
      <c r="C338" s="26" t="s">
        <v>51</v>
      </c>
      <c r="D338" s="26"/>
      <c r="E338" s="19">
        <f>G338*E337</f>
        <v>8.4</v>
      </c>
      <c r="F338" s="19">
        <f>E338*(365.25/7)</f>
        <v>438.3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3.1000000000000014</v>
      </c>
      <c r="F340" s="26">
        <f>E340*(365.25/7)</f>
        <v>161.75357142857152</v>
      </c>
      <c r="G340" s="26">
        <v>1</v>
      </c>
      <c r="H340" s="27"/>
      <c r="I340" s="26">
        <f>F340*H342</f>
        <v>3.2492767388316759E-2</v>
      </c>
    </row>
    <row r="341" spans="1:9">
      <c r="A341" s="19"/>
      <c r="C341" s="26" t="s">
        <v>52</v>
      </c>
      <c r="D341" s="26"/>
      <c r="E341" s="19">
        <f>G341*E340</f>
        <v>3.1000000000000014</v>
      </c>
      <c r="F341" s="19">
        <f>E341*(365.25/7)</f>
        <v>161.75357142857152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3.2</v>
      </c>
      <c r="F343" s="26">
        <f>E343*(365.25/7)</f>
        <v>166.97142857142859</v>
      </c>
      <c r="G343" s="26">
        <v>1</v>
      </c>
      <c r="H343" s="27"/>
      <c r="I343" s="26">
        <f>F343*H345</f>
        <v>3.3540921175036639E-2</v>
      </c>
    </row>
    <row r="344" spans="1:9">
      <c r="A344" s="19"/>
      <c r="C344" s="26" t="s">
        <v>53</v>
      </c>
      <c r="D344" s="26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115.7</v>
      </c>
      <c r="F346" s="30">
        <f>E346*(365.25/7)</f>
        <v>6037.0607142857143</v>
      </c>
      <c r="H346" s="31"/>
      <c r="I346" s="30">
        <f>SUM(I304,I311,I314,I322,I331,I337,I340,I343)</f>
        <v>1.1305158466114953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27.3</v>
      </c>
      <c r="F364" s="26">
        <f>E364*(365.25/7)</f>
        <v>1424.4750000000001</v>
      </c>
      <c r="G364" s="26">
        <v>0.98571428571428577</v>
      </c>
      <c r="H364" s="27"/>
      <c r="I364" s="26">
        <f>SUM(I365,I367,I369)</f>
        <v>9.2062798255244521E-2</v>
      </c>
    </row>
    <row r="365" spans="1:9">
      <c r="C365" s="26" t="s">
        <v>246</v>
      </c>
      <c r="D365" s="26"/>
      <c r="E365" s="19">
        <f>G365*E364</f>
        <v>9.8800000000000008</v>
      </c>
      <c r="F365" s="19">
        <f>E365*(365.25/7)</f>
        <v>515.52428571428572</v>
      </c>
      <c r="G365" s="19">
        <v>0.3619047619047619</v>
      </c>
      <c r="I365" s="19">
        <f>F365*H366</f>
        <v>3.240982044516709E-2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20.349642857142726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3.7886820427499393E-3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17.03</v>
      </c>
      <c r="F369" s="19">
        <f>E369*(365.25/7)</f>
        <v>888.60107142857157</v>
      </c>
      <c r="G369" s="19">
        <v>0.62380952380952381</v>
      </c>
      <c r="I369" s="19">
        <f>F369*H370</f>
        <v>5.5864295767327495E-2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25</v>
      </c>
      <c r="F373" s="26">
        <f>E373*(365.25/7)</f>
        <v>1304.4642857142858</v>
      </c>
      <c r="G373" s="26">
        <v>0.99310344827586206</v>
      </c>
      <c r="H373" s="27"/>
      <c r="I373" s="26">
        <f>SUM(I374,I375)</f>
        <v>0.22671243970373103</v>
      </c>
    </row>
    <row r="374" spans="1:9">
      <c r="C374" s="26" t="s">
        <v>251</v>
      </c>
      <c r="D374" s="26"/>
      <c r="E374" s="19">
        <f>G374*E373</f>
        <v>5.3448275862068968</v>
      </c>
      <c r="F374" s="19">
        <f>E374*(365.25/7)</f>
        <v>278.88546798029557</v>
      </c>
      <c r="G374" s="19">
        <v>0.21379310344827587</v>
      </c>
      <c r="I374" s="19">
        <f>F374*H376</f>
        <v>4.8806150213997652E-2</v>
      </c>
    </row>
    <row r="375" spans="1:9">
      <c r="C375" s="26" t="s">
        <v>252</v>
      </c>
      <c r="D375" s="26"/>
      <c r="E375" s="19">
        <f>G375*E373</f>
        <v>19.482758620689655</v>
      </c>
      <c r="F375" s="19">
        <f>E375*(365.25/7)</f>
        <v>1016.5825123152709</v>
      </c>
      <c r="G375" s="19">
        <v>0.77931034482758621</v>
      </c>
      <c r="I375" s="19">
        <f>F375*H376</f>
        <v>0.17790628948973339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39.700000000000003</v>
      </c>
      <c r="F377" s="26">
        <f>E377*(365.25/7)</f>
        <v>2071.4892857142859</v>
      </c>
      <c r="G377" s="26">
        <v>0.99760191846522783</v>
      </c>
      <c r="H377" s="27"/>
      <c r="I377" s="26">
        <f>SUM(I378,I380,I381,I382,I383,I384,I385)</f>
        <v>8.4809094789440112E-2</v>
      </c>
    </row>
    <row r="378" spans="1:9">
      <c r="A378" s="19"/>
      <c r="C378" s="26" t="s">
        <v>253</v>
      </c>
      <c r="D378" s="26"/>
      <c r="E378" s="19">
        <f>G378*E377</f>
        <v>6.5690647482014395</v>
      </c>
      <c r="F378" s="19">
        <f>E378*(365.25/7)</f>
        <v>342.76441418293939</v>
      </c>
      <c r="G378" s="19">
        <v>0.16546762589928057</v>
      </c>
      <c r="I378" s="19">
        <f>F378*H379</f>
        <v>1.3573658880130686E-2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2.5705035971223023</v>
      </c>
      <c r="F380" s="19">
        <f t="shared" ref="F380:F385" si="2">E380*(365.25/7)</f>
        <v>134.12520554984584</v>
      </c>
      <c r="G380" s="19">
        <v>6.4748201438848921E-2</v>
      </c>
      <c r="I380" s="19">
        <f>F380*H386</f>
        <v>5.5428148978425192E-3</v>
      </c>
    </row>
    <row r="381" spans="1:9">
      <c r="A381" s="19"/>
      <c r="C381" s="26" t="s">
        <v>255</v>
      </c>
      <c r="D381" s="26"/>
      <c r="E381" s="19">
        <f>G381*E377</f>
        <v>1.9992805755395684</v>
      </c>
      <c r="F381" s="19">
        <f t="shared" si="2"/>
        <v>104.31960431654677</v>
      </c>
      <c r="G381" s="19">
        <v>5.0359712230215826E-2</v>
      </c>
      <c r="I381" s="19">
        <f>F381*H386</f>
        <v>4.3110782538775157E-3</v>
      </c>
    </row>
    <row r="382" spans="1:9">
      <c r="A382" s="19"/>
      <c r="C382" s="26" t="s">
        <v>256</v>
      </c>
      <c r="D382" s="26"/>
      <c r="E382" s="19">
        <f>G382*E377</f>
        <v>6.5690647482014395</v>
      </c>
      <c r="F382" s="19">
        <f t="shared" si="2"/>
        <v>342.76441418293939</v>
      </c>
      <c r="G382" s="19">
        <v>0.16546762589928057</v>
      </c>
      <c r="I382" s="19">
        <f>F382*$H$386</f>
        <v>1.416497140559755E-2</v>
      </c>
    </row>
    <row r="383" spans="1:9">
      <c r="A383" s="19"/>
      <c r="C383" s="26" t="s">
        <v>257</v>
      </c>
      <c r="D383" s="26"/>
      <c r="E383" s="19">
        <f>G383*E377</f>
        <v>8.6635491606714616</v>
      </c>
      <c r="F383" s="19">
        <f t="shared" si="2"/>
        <v>452.05161870503593</v>
      </c>
      <c r="G383" s="19">
        <v>0.21822541966426856</v>
      </c>
      <c r="I383" s="19">
        <f>F383*H386</f>
        <v>1.8681339100135898E-2</v>
      </c>
    </row>
    <row r="384" spans="1:9">
      <c r="A384" s="19"/>
      <c r="C384" s="26" t="s">
        <v>258</v>
      </c>
      <c r="D384" s="26"/>
      <c r="E384" s="19">
        <f>G384*E377</f>
        <v>10.758033573141487</v>
      </c>
      <c r="F384" s="19">
        <f t="shared" si="2"/>
        <v>561.33882322713259</v>
      </c>
      <c r="G384" s="19">
        <v>0.27098321342925658</v>
      </c>
      <c r="I384" s="19">
        <f>F384*H386</f>
        <v>2.3197706794674249E-2</v>
      </c>
    </row>
    <row r="385" spans="1:9">
      <c r="A385" s="19"/>
      <c r="C385" s="26" t="s">
        <v>259</v>
      </c>
      <c r="D385" s="26"/>
      <c r="E385" s="19">
        <f>G385*E377</f>
        <v>2.4752997601918469</v>
      </c>
      <c r="F385" s="19">
        <f t="shared" si="2"/>
        <v>129.15760534429603</v>
      </c>
      <c r="G385" s="19">
        <v>6.235011990407674E-2</v>
      </c>
      <c r="I385" s="19">
        <f>F385*H386</f>
        <v>5.3375254571816867E-3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7.4</v>
      </c>
      <c r="F387" s="26">
        <f>E387*(365.25/7)</f>
        <v>386.12142857142862</v>
      </c>
      <c r="G387" s="26">
        <v>1</v>
      </c>
      <c r="H387" s="27"/>
      <c r="I387" s="26">
        <f>F387*H390</f>
        <v>1.4886038626939119E-2</v>
      </c>
    </row>
    <row r="388" spans="1:9">
      <c r="A388" s="19"/>
      <c r="C388" s="26" t="s">
        <v>261</v>
      </c>
      <c r="D388" s="26"/>
      <c r="E388" s="19">
        <f>G388*E387</f>
        <v>7.4</v>
      </c>
      <c r="F388" s="19">
        <f>E388*(365.25/7)</f>
        <v>386.12142857142862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13</v>
      </c>
      <c r="F391" s="26">
        <f>E391*(365.25/7)</f>
        <v>678.32142857142856</v>
      </c>
      <c r="G391" s="26">
        <v>1</v>
      </c>
      <c r="H391" s="27"/>
      <c r="I391" s="26">
        <f>SUM(I392,I394,I398)</f>
        <v>5.4922911373901234E-2</v>
      </c>
    </row>
    <row r="392" spans="1:9">
      <c r="A392" s="19"/>
      <c r="C392" s="26" t="s">
        <v>265</v>
      </c>
      <c r="D392" s="26"/>
      <c r="E392" s="19">
        <f>G392*E391</f>
        <v>2.4074074074074074</v>
      </c>
      <c r="F392" s="19">
        <f>E392*(365.25/7)</f>
        <v>125.61507936507937</v>
      </c>
      <c r="G392" s="19">
        <v>0.1851851851851852</v>
      </c>
      <c r="I392" s="19">
        <f>F392*H393</f>
        <v>1.2368139771977418E-2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2.7283950617283952</v>
      </c>
      <c r="F394" s="19">
        <f>E394*(365.25/7)</f>
        <v>142.36375661375664</v>
      </c>
      <c r="G394" s="19">
        <v>0.20987654320987656</v>
      </c>
      <c r="I394" s="19">
        <f>F394*H395</f>
        <v>1.0961077533828861E-2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7.8641975308641978</v>
      </c>
      <c r="F398" s="19">
        <f>E398*(365.25/7)</f>
        <v>410.34259259259261</v>
      </c>
      <c r="G398" s="19">
        <v>0.60493827160493829</v>
      </c>
      <c r="I398" s="19">
        <f>F398*H399</f>
        <v>3.1593694068094952E-2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112.4</v>
      </c>
      <c r="F400" s="30">
        <f>E400*(365.25/7)</f>
        <v>5864.8714285714295</v>
      </c>
      <c r="H400" s="31"/>
      <c r="I400" s="30">
        <f>SUM(I364,I371,I373,I377,I387,I391)</f>
        <v>0.47339328274925596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117.8</v>
      </c>
      <c r="F403" s="26">
        <f>E403*(365.25/7)</f>
        <v>6146.6357142857141</v>
      </c>
      <c r="G403" s="26">
        <v>0.9659574468085107</v>
      </c>
      <c r="H403" s="27"/>
      <c r="I403" s="26">
        <f>F403*H408</f>
        <v>0.23696964192613892</v>
      </c>
    </row>
    <row r="404" spans="1:9">
      <c r="C404" s="26" t="s">
        <v>271</v>
      </c>
      <c r="D404" s="26"/>
      <c r="E404" s="19">
        <f>G404*E403</f>
        <v>108.44283687943263</v>
      </c>
      <c r="F404" s="19">
        <f>E404*(365.25/7)</f>
        <v>5658.3923100303955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5.3469503546099295</v>
      </c>
      <c r="F405" s="19">
        <f>E405*(365.25/7)</f>
        <v>278.99623100303955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3.6760283687943267</v>
      </c>
      <c r="F407" s="19">
        <f>E407*(365.25/7)</f>
        <v>191.8099088145897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8.1999999999999993</v>
      </c>
      <c r="F409" s="26">
        <f>E409*(365.25/7)</f>
        <v>427.8642857142857</v>
      </c>
      <c r="G409" s="26">
        <v>1</v>
      </c>
      <c r="H409" s="27"/>
      <c r="I409" s="26">
        <f>F409*H411</f>
        <v>1.6495340100121724E-2</v>
      </c>
    </row>
    <row r="410" spans="1:9">
      <c r="C410" s="26" t="s">
        <v>64</v>
      </c>
      <c r="D410" s="26"/>
      <c r="E410" s="19">
        <f>G410*E409</f>
        <v>8.1999999999999993</v>
      </c>
      <c r="F410" s="19">
        <f>E410*(365.25/7)</f>
        <v>427.8642857142857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2.7</v>
      </c>
      <c r="F412" s="26">
        <f>E412*(365.25/7)</f>
        <v>140.88214285714287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2.7</v>
      </c>
      <c r="F413" s="19">
        <f>E413*(365.25/7)</f>
        <v>140.88214285714287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1.3999999999999773</v>
      </c>
      <c r="F414" s="26">
        <f>E414*(365.25/7)</f>
        <v>73.049999999998818</v>
      </c>
      <c r="G414" s="26">
        <v>1</v>
      </c>
      <c r="H414" s="27"/>
      <c r="I414" s="26">
        <f>F414*AVERAGE(H416:H417)</f>
        <v>8.4359608963474591E-3</v>
      </c>
    </row>
    <row r="415" spans="1:9">
      <c r="C415" s="26" t="s">
        <v>66</v>
      </c>
      <c r="D415" s="26"/>
      <c r="E415" s="19">
        <f>G415*E414</f>
        <v>1.3999999999999773</v>
      </c>
      <c r="F415" s="19">
        <f>E415*(365.25/7)</f>
        <v>73.049999999998818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7.6</v>
      </c>
      <c r="F418" s="26">
        <f>E418*(365.25/7)</f>
        <v>396.55714285714288</v>
      </c>
      <c r="G418" s="26">
        <v>1</v>
      </c>
      <c r="H418" s="27"/>
      <c r="I418" s="26">
        <f>F418*AVERAGE(H420:H422)</f>
        <v>0.28206532248412597</v>
      </c>
    </row>
    <row r="419" spans="1:12">
      <c r="C419" s="26" t="s">
        <v>67</v>
      </c>
      <c r="D419" s="26"/>
      <c r="E419" s="19">
        <f>G419*E418</f>
        <v>7.6</v>
      </c>
      <c r="F419" s="19">
        <f>E419*(365.25/7)</f>
        <v>396.55714285714288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137.69999999999999</v>
      </c>
      <c r="F424" s="30">
        <f>E424*(365.25/7)</f>
        <v>7184.989285714285</v>
      </c>
      <c r="H424" s="31"/>
      <c r="I424" s="30">
        <f>SUM(I403,I409,I412,I414,I418)</f>
        <v>0.5439662654067341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1175.4000000000001</v>
      </c>
      <c r="F428" s="30">
        <f>E428*(365.25/7)</f>
        <v>61330.692857142865</v>
      </c>
      <c r="H428" s="31"/>
      <c r="I428" s="39">
        <f>SUM(I424,I400,I361,I346,I301,I289,I251,I234,I200,I154,I135,I122)</f>
        <v>24.246712327379001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8.2230536934765865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0.60418678806810411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0.51248521490762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5.3132623439124362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0.73311347085514389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0.1242252988907605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6.4805857632114447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0.10792435928941971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1.1305158466114953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0.47339328274925596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0.5439662654067341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24.246712327379001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4">
      <c r="A450" s="44" t="s">
        <v>327</v>
      </c>
      <c r="B450" s="43"/>
    </row>
    <row r="451" spans="1:4">
      <c r="A451" s="44" t="s">
        <v>328</v>
      </c>
      <c r="B451" s="95" t="s">
        <v>329</v>
      </c>
    </row>
    <row r="452" spans="1:4" ht="15">
      <c r="A452" s="91" t="s">
        <v>81</v>
      </c>
      <c r="B452" s="96">
        <v>2.09658137894879E-3</v>
      </c>
      <c r="C452" s="89"/>
    </row>
    <row r="453" spans="1:4" ht="15">
      <c r="A453" s="91" t="s">
        <v>85</v>
      </c>
      <c r="B453" s="96">
        <v>3.4850447505856098E-3</v>
      </c>
      <c r="C453" s="89"/>
    </row>
    <row r="454" spans="1:4" ht="15">
      <c r="A454" s="91" t="s">
        <v>93</v>
      </c>
      <c r="B454" s="96">
        <v>2.9799597648393701E-3</v>
      </c>
      <c r="C454" s="92"/>
    </row>
    <row r="455" spans="1:4" ht="15">
      <c r="A455" s="91" t="s">
        <v>86</v>
      </c>
      <c r="B455" s="96">
        <v>4.2646215314859999E-4</v>
      </c>
      <c r="C455" s="93"/>
      <c r="D455" s="89"/>
    </row>
    <row r="456" spans="1:4" ht="15">
      <c r="A456" s="91" t="s">
        <v>330</v>
      </c>
      <c r="B456" s="96">
        <v>3.16221760814616E-4</v>
      </c>
      <c r="C456" s="94"/>
    </row>
    <row r="457" spans="1:4" ht="15">
      <c r="A457" s="91" t="s">
        <v>89</v>
      </c>
      <c r="B457" s="96">
        <v>6.0573063602221001E-4</v>
      </c>
      <c r="C457" s="89"/>
    </row>
    <row r="458" spans="1:4" ht="15">
      <c r="A458" s="91" t="s">
        <v>331</v>
      </c>
      <c r="B458" s="96">
        <v>3.5003863958942E-4</v>
      </c>
      <c r="C458" s="89"/>
    </row>
    <row r="459" spans="1:4" ht="15">
      <c r="A459" s="91" t="s">
        <v>152</v>
      </c>
      <c r="B459" s="96">
        <v>2.8212241306802699E-4</v>
      </c>
      <c r="C459" s="89"/>
    </row>
    <row r="460" spans="1:4" ht="15">
      <c r="A460" s="91" t="s">
        <v>332</v>
      </c>
      <c r="B460" s="96">
        <v>1.6379629463826999E-4</v>
      </c>
      <c r="C460" s="89"/>
    </row>
    <row r="461" spans="1:4" ht="15">
      <c r="A461" s="91" t="s">
        <v>333</v>
      </c>
      <c r="B461" s="96">
        <v>3.04128858030873E-4</v>
      </c>
      <c r="C461" s="89"/>
    </row>
    <row r="462" spans="1:4" ht="15">
      <c r="A462" s="91" t="s">
        <v>334</v>
      </c>
      <c r="B462" s="96">
        <v>2.1426823891906201E-4</v>
      </c>
      <c r="C462" s="89"/>
    </row>
    <row r="463" spans="1:4" ht="15">
      <c r="A463" s="91" t="s">
        <v>87</v>
      </c>
      <c r="B463" s="96">
        <v>2.5044528042333499E-3</v>
      </c>
      <c r="C463" s="89"/>
    </row>
    <row r="464" spans="1:4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73"/>
  <sheetViews>
    <sheetView showGridLines="0" topLeftCell="A41" workbookViewId="0">
      <selection activeCell="E7" sqref="E7:N7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14" hidden="1">
      <c r="A1" s="15" t="e">
        <f ca="1">DotStatQuery(B1)</f>
        <v>#NAME?</v>
      </c>
      <c r="B1" s="15" t="s">
        <v>314</v>
      </c>
    </row>
    <row r="2" spans="1:14" ht="57">
      <c r="A2" s="14" t="s">
        <v>313</v>
      </c>
    </row>
    <row r="3" spans="1:14" ht="84">
      <c r="A3" s="76" t="s">
        <v>312</v>
      </c>
      <c r="B3" s="77"/>
      <c r="C3" s="77"/>
      <c r="D3" s="78"/>
      <c r="E3" s="13" t="s">
        <v>311</v>
      </c>
      <c r="F3" s="13" t="s">
        <v>310</v>
      </c>
      <c r="G3" s="13" t="s">
        <v>309</v>
      </c>
      <c r="H3" s="13" t="s">
        <v>308</v>
      </c>
      <c r="I3" s="12" t="s">
        <v>307</v>
      </c>
      <c r="J3" s="13" t="s">
        <v>306</v>
      </c>
      <c r="K3" s="12" t="s">
        <v>305</v>
      </c>
      <c r="L3" s="12" t="s">
        <v>304</v>
      </c>
      <c r="M3" s="13" t="s">
        <v>303</v>
      </c>
      <c r="N3" s="12" t="s">
        <v>302</v>
      </c>
    </row>
    <row r="4" spans="1:14">
      <c r="A4" s="76" t="s">
        <v>301</v>
      </c>
      <c r="B4" s="77"/>
      <c r="C4" s="77"/>
      <c r="D4" s="78"/>
      <c r="E4" s="79" t="s">
        <v>300</v>
      </c>
      <c r="F4" s="80"/>
      <c r="G4" s="80"/>
      <c r="H4" s="80"/>
      <c r="I4" s="80"/>
      <c r="J4" s="80"/>
      <c r="K4" s="80"/>
      <c r="L4" s="80"/>
      <c r="M4" s="80"/>
      <c r="N4" s="81"/>
    </row>
    <row r="5" spans="1:14">
      <c r="A5" s="82" t="s">
        <v>0</v>
      </c>
      <c r="B5" s="83"/>
      <c r="C5" s="83"/>
      <c r="D5" s="84"/>
      <c r="E5" s="85" t="s">
        <v>1</v>
      </c>
      <c r="F5" s="86"/>
      <c r="G5" s="86"/>
      <c r="H5" s="86"/>
      <c r="I5" s="86"/>
      <c r="J5" s="86"/>
      <c r="K5" s="86"/>
      <c r="L5" s="86"/>
      <c r="M5" s="86"/>
      <c r="N5" s="87"/>
    </row>
    <row r="6" spans="1:14" ht="13.5">
      <c r="A6" s="69" t="s">
        <v>2</v>
      </c>
      <c r="B6" s="70"/>
      <c r="C6" s="71"/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</row>
    <row r="7" spans="1:14" ht="13.5">
      <c r="A7" s="67" t="s">
        <v>4</v>
      </c>
      <c r="B7" s="72"/>
      <c r="C7" s="68"/>
      <c r="D7" s="9" t="s">
        <v>3</v>
      </c>
      <c r="E7" s="10">
        <v>972</v>
      </c>
      <c r="F7" s="10">
        <v>1087.4000000000001</v>
      </c>
      <c r="G7" s="10">
        <v>1287</v>
      </c>
      <c r="H7" s="10">
        <v>1141.8</v>
      </c>
      <c r="I7" s="10">
        <v>1455.5</v>
      </c>
      <c r="J7" s="10">
        <v>619.29999999999995</v>
      </c>
      <c r="K7" s="10">
        <v>759.3</v>
      </c>
      <c r="L7" s="10">
        <v>1079.8</v>
      </c>
      <c r="M7" s="10">
        <v>497.9</v>
      </c>
      <c r="N7" s="10">
        <v>1175.4000000000001</v>
      </c>
    </row>
    <row r="8" spans="1:14" ht="13.5">
      <c r="A8" s="73" t="s">
        <v>4</v>
      </c>
      <c r="B8" s="65" t="s">
        <v>5</v>
      </c>
      <c r="C8" s="66"/>
      <c r="D8" s="9" t="s">
        <v>3</v>
      </c>
      <c r="E8" s="8">
        <v>158.30000000000001</v>
      </c>
      <c r="F8" s="8">
        <v>196.3</v>
      </c>
      <c r="G8" s="8">
        <v>230.6</v>
      </c>
      <c r="H8" s="8">
        <v>229.3</v>
      </c>
      <c r="I8" s="8">
        <v>260.60000000000002</v>
      </c>
      <c r="J8" s="8">
        <v>110.7</v>
      </c>
      <c r="K8" s="8">
        <v>144.1</v>
      </c>
      <c r="L8" s="8">
        <v>184</v>
      </c>
      <c r="M8" s="8">
        <v>67.900000000000006</v>
      </c>
      <c r="N8" s="8">
        <v>211.5</v>
      </c>
    </row>
    <row r="9" spans="1:14" ht="13.5">
      <c r="A9" s="74"/>
      <c r="B9" s="62" t="s">
        <v>5</v>
      </c>
      <c r="C9" s="11" t="s">
        <v>6</v>
      </c>
      <c r="D9" s="9" t="s">
        <v>3</v>
      </c>
      <c r="E9" s="10">
        <v>19.3</v>
      </c>
      <c r="F9" s="10">
        <v>20.6</v>
      </c>
      <c r="G9" s="10">
        <v>25.3</v>
      </c>
      <c r="H9" s="10">
        <v>24.7</v>
      </c>
      <c r="I9" s="10">
        <v>28.9</v>
      </c>
      <c r="J9" s="10">
        <v>11.8</v>
      </c>
      <c r="K9" s="10">
        <v>20.100000000000001</v>
      </c>
      <c r="L9" s="10">
        <v>15.9</v>
      </c>
      <c r="M9" s="10">
        <v>9.8000000000000007</v>
      </c>
      <c r="N9" s="10">
        <v>22.1</v>
      </c>
    </row>
    <row r="10" spans="1:14" ht="13.5">
      <c r="A10" s="74"/>
      <c r="B10" s="63"/>
      <c r="C10" s="11" t="s">
        <v>7</v>
      </c>
      <c r="D10" s="9" t="s">
        <v>3</v>
      </c>
      <c r="E10" s="8">
        <v>24.3</v>
      </c>
      <c r="F10" s="8">
        <v>26.8</v>
      </c>
      <c r="G10" s="8">
        <v>28.9</v>
      </c>
      <c r="H10" s="8">
        <v>32.6</v>
      </c>
      <c r="I10" s="8">
        <v>40.799999999999997</v>
      </c>
      <c r="J10" s="8">
        <v>16</v>
      </c>
      <c r="K10" s="8">
        <v>21.9</v>
      </c>
      <c r="L10" s="8">
        <v>19.399999999999999</v>
      </c>
      <c r="M10" s="8">
        <v>10.5</v>
      </c>
      <c r="N10" s="8">
        <v>32.9</v>
      </c>
    </row>
    <row r="11" spans="1:14" ht="13.5">
      <c r="A11" s="74"/>
      <c r="B11" s="63"/>
      <c r="C11" s="11" t="s">
        <v>8</v>
      </c>
      <c r="D11" s="9" t="s">
        <v>3</v>
      </c>
      <c r="E11" s="10">
        <v>65.7</v>
      </c>
      <c r="F11" s="10">
        <v>95.3</v>
      </c>
      <c r="G11" s="10">
        <v>115.6</v>
      </c>
      <c r="H11" s="10">
        <v>118.4</v>
      </c>
      <c r="I11" s="10">
        <v>117.1</v>
      </c>
      <c r="J11" s="10">
        <v>60.4</v>
      </c>
      <c r="K11" s="10">
        <v>60.2</v>
      </c>
      <c r="L11" s="10">
        <v>70.400000000000006</v>
      </c>
      <c r="M11" s="10">
        <v>31</v>
      </c>
      <c r="N11" s="10">
        <v>95.7</v>
      </c>
    </row>
    <row r="12" spans="1:14" ht="13.5">
      <c r="A12" s="74"/>
      <c r="B12" s="63"/>
      <c r="C12" s="11" t="s">
        <v>9</v>
      </c>
      <c r="D12" s="9" t="s">
        <v>3</v>
      </c>
      <c r="E12" s="8">
        <v>7.8</v>
      </c>
      <c r="F12" s="8">
        <v>9.5</v>
      </c>
      <c r="G12" s="8">
        <v>11.5</v>
      </c>
      <c r="H12" s="8">
        <v>11.9</v>
      </c>
      <c r="I12" s="8">
        <v>14.2</v>
      </c>
      <c r="J12" s="8">
        <v>5.9</v>
      </c>
      <c r="K12" s="8">
        <v>9.8000000000000007</v>
      </c>
      <c r="L12" s="8">
        <v>9.4</v>
      </c>
      <c r="M12" s="8">
        <v>3.5</v>
      </c>
      <c r="N12" s="8">
        <v>11.7</v>
      </c>
    </row>
    <row r="13" spans="1:14" ht="21">
      <c r="A13" s="74"/>
      <c r="B13" s="64"/>
      <c r="C13" s="11" t="s">
        <v>10</v>
      </c>
      <c r="D13" s="9" t="s">
        <v>3</v>
      </c>
      <c r="E13" s="10">
        <v>41.2</v>
      </c>
      <c r="F13" s="10">
        <v>44.1</v>
      </c>
      <c r="G13" s="10">
        <v>49.3</v>
      </c>
      <c r="H13" s="10">
        <v>41.7</v>
      </c>
      <c r="I13" s="10">
        <v>59.6</v>
      </c>
      <c r="J13" s="10">
        <v>16.600000000000001</v>
      </c>
      <c r="K13" s="10">
        <v>32.1</v>
      </c>
      <c r="L13" s="10">
        <v>68.900000000000006</v>
      </c>
      <c r="M13" s="10">
        <v>13.2</v>
      </c>
      <c r="N13" s="10">
        <v>49</v>
      </c>
    </row>
    <row r="14" spans="1:14" ht="13.5">
      <c r="A14" s="74"/>
      <c r="B14" s="65" t="s">
        <v>11</v>
      </c>
      <c r="C14" s="66"/>
      <c r="D14" s="9" t="s">
        <v>3</v>
      </c>
      <c r="E14" s="8">
        <v>31.7</v>
      </c>
      <c r="F14" s="8">
        <v>30.1</v>
      </c>
      <c r="G14" s="8">
        <v>24.8</v>
      </c>
      <c r="H14" s="8">
        <v>22.9</v>
      </c>
      <c r="I14" s="8">
        <v>41.7</v>
      </c>
      <c r="J14" s="8">
        <v>12.5</v>
      </c>
      <c r="K14" s="8">
        <v>24.6</v>
      </c>
      <c r="L14" s="8">
        <v>43</v>
      </c>
      <c r="M14" s="8">
        <v>13.7</v>
      </c>
      <c r="N14" s="8">
        <v>37.6</v>
      </c>
    </row>
    <row r="15" spans="1:14" ht="13.5">
      <c r="A15" s="74"/>
      <c r="B15" s="62" t="s">
        <v>11</v>
      </c>
      <c r="C15" s="11" t="s">
        <v>12</v>
      </c>
      <c r="D15" s="9" t="s">
        <v>3</v>
      </c>
      <c r="E15" s="10">
        <v>24.2</v>
      </c>
      <c r="F15" s="10">
        <v>19.899999999999999</v>
      </c>
      <c r="G15" s="10">
        <v>19.100000000000001</v>
      </c>
      <c r="H15" s="10">
        <v>15.4</v>
      </c>
      <c r="I15" s="10">
        <v>28.8</v>
      </c>
      <c r="J15" s="10">
        <v>6.8</v>
      </c>
      <c r="K15" s="10">
        <v>14.7</v>
      </c>
      <c r="L15" s="10">
        <v>34.200000000000003</v>
      </c>
      <c r="M15" s="10">
        <v>9.6999999999999993</v>
      </c>
      <c r="N15" s="10">
        <v>23.7</v>
      </c>
    </row>
    <row r="16" spans="1:14" ht="13.5">
      <c r="A16" s="74"/>
      <c r="B16" s="63"/>
      <c r="C16" s="11" t="s">
        <v>13</v>
      </c>
      <c r="D16" s="9" t="s">
        <v>3</v>
      </c>
      <c r="E16" s="8">
        <v>7.5</v>
      </c>
      <c r="F16" s="8">
        <v>10.199999999999999</v>
      </c>
      <c r="G16" s="8">
        <v>5.7</v>
      </c>
      <c r="H16" s="8">
        <v>7.5</v>
      </c>
      <c r="I16" s="8">
        <v>12.9</v>
      </c>
      <c r="J16" s="8">
        <v>5.7</v>
      </c>
      <c r="K16" s="8">
        <v>9.6999999999999993</v>
      </c>
      <c r="L16" s="8">
        <v>8.6999999999999993</v>
      </c>
      <c r="M16" s="8">
        <v>4</v>
      </c>
      <c r="N16" s="8">
        <v>13.9</v>
      </c>
    </row>
    <row r="17" spans="1:14" ht="13.5">
      <c r="A17" s="74"/>
      <c r="B17" s="64"/>
      <c r="C17" s="11" t="s">
        <v>14</v>
      </c>
      <c r="D17" s="9" t="s">
        <v>3</v>
      </c>
      <c r="E17" s="10" t="s">
        <v>15</v>
      </c>
      <c r="F17" s="10" t="s">
        <v>15</v>
      </c>
      <c r="G17" s="10" t="s">
        <v>15</v>
      </c>
      <c r="H17" s="10" t="s">
        <v>15</v>
      </c>
      <c r="I17" s="10" t="s">
        <v>15</v>
      </c>
      <c r="J17" s="10" t="s">
        <v>15</v>
      </c>
      <c r="K17" s="10" t="s">
        <v>15</v>
      </c>
      <c r="L17" s="10" t="s">
        <v>15</v>
      </c>
      <c r="M17" s="10" t="s">
        <v>15</v>
      </c>
      <c r="N17" s="10" t="s">
        <v>15</v>
      </c>
    </row>
    <row r="18" spans="1:14" ht="13.5">
      <c r="A18" s="74"/>
      <c r="B18" s="65" t="s">
        <v>16</v>
      </c>
      <c r="C18" s="66"/>
      <c r="D18" s="9" t="s">
        <v>3</v>
      </c>
      <c r="E18" s="8">
        <v>32.200000000000003</v>
      </c>
      <c r="F18" s="8">
        <v>29.2</v>
      </c>
      <c r="G18" s="8">
        <v>50.3</v>
      </c>
      <c r="H18" s="8">
        <v>30.2</v>
      </c>
      <c r="I18" s="8">
        <v>74.099999999999994</v>
      </c>
      <c r="J18" s="8">
        <v>18.899999999999999</v>
      </c>
      <c r="K18" s="8">
        <v>37.700000000000003</v>
      </c>
      <c r="L18" s="8">
        <v>46</v>
      </c>
      <c r="M18" s="8">
        <v>13.9</v>
      </c>
      <c r="N18" s="8">
        <v>39.700000000000003</v>
      </c>
    </row>
    <row r="19" spans="1:14" ht="13.5">
      <c r="A19" s="74"/>
      <c r="B19" s="62" t="s">
        <v>16</v>
      </c>
      <c r="C19" s="11" t="s">
        <v>17</v>
      </c>
      <c r="D19" s="9" t="s">
        <v>3</v>
      </c>
      <c r="E19" s="10">
        <v>25.5</v>
      </c>
      <c r="F19" s="10">
        <v>23.8</v>
      </c>
      <c r="G19" s="10">
        <v>39.6</v>
      </c>
      <c r="H19" s="10">
        <v>25.9</v>
      </c>
      <c r="I19" s="10">
        <v>61.7</v>
      </c>
      <c r="J19" s="10">
        <v>16.2</v>
      </c>
      <c r="K19" s="10">
        <v>35.5</v>
      </c>
      <c r="L19" s="10">
        <v>38</v>
      </c>
      <c r="M19" s="10">
        <v>11.2</v>
      </c>
      <c r="N19" s="10">
        <v>33.6</v>
      </c>
    </row>
    <row r="20" spans="1:14" ht="13.5">
      <c r="A20" s="74"/>
      <c r="B20" s="64"/>
      <c r="C20" s="11" t="s">
        <v>18</v>
      </c>
      <c r="D20" s="9" t="s">
        <v>3</v>
      </c>
      <c r="E20" s="8">
        <v>6.7</v>
      </c>
      <c r="F20" s="8">
        <v>5.5</v>
      </c>
      <c r="G20" s="8">
        <v>10.8</v>
      </c>
      <c r="H20" s="8">
        <v>4.4000000000000004</v>
      </c>
      <c r="I20" s="8">
        <v>12.4</v>
      </c>
      <c r="J20" s="8">
        <v>2.8</v>
      </c>
      <c r="K20" s="8">
        <v>2.2000000000000002</v>
      </c>
      <c r="L20" s="8">
        <v>8</v>
      </c>
      <c r="M20" s="8">
        <v>2.7</v>
      </c>
      <c r="N20" s="8">
        <v>6.1</v>
      </c>
    </row>
    <row r="21" spans="1:14" ht="13.5">
      <c r="A21" s="74"/>
      <c r="B21" s="65" t="s">
        <v>19</v>
      </c>
      <c r="C21" s="66"/>
      <c r="D21" s="9" t="s">
        <v>3</v>
      </c>
      <c r="E21" s="10">
        <v>187.6</v>
      </c>
      <c r="F21" s="10">
        <v>233.5</v>
      </c>
      <c r="G21" s="10">
        <v>282.39999999999998</v>
      </c>
      <c r="H21" s="10">
        <v>275.2</v>
      </c>
      <c r="I21" s="10">
        <v>248.6</v>
      </c>
      <c r="J21" s="10">
        <v>215.2</v>
      </c>
      <c r="K21" s="10">
        <v>203</v>
      </c>
      <c r="L21" s="10">
        <v>287</v>
      </c>
      <c r="M21" s="10">
        <v>151.30000000000001</v>
      </c>
      <c r="N21" s="10">
        <v>238.6</v>
      </c>
    </row>
    <row r="22" spans="1:14" ht="13.5">
      <c r="A22" s="74"/>
      <c r="B22" s="62" t="s">
        <v>19</v>
      </c>
      <c r="C22" s="11" t="s">
        <v>20</v>
      </c>
      <c r="D22" s="9" t="s">
        <v>3</v>
      </c>
      <c r="E22" s="8">
        <v>41.7</v>
      </c>
      <c r="F22" s="8">
        <v>70.5</v>
      </c>
      <c r="G22" s="8">
        <v>48.1</v>
      </c>
      <c r="H22" s="8">
        <v>78.2</v>
      </c>
      <c r="I22" s="8">
        <v>38</v>
      </c>
      <c r="J22" s="8">
        <v>136.6</v>
      </c>
      <c r="K22" s="8">
        <v>96.5</v>
      </c>
      <c r="L22" s="8">
        <v>180.1</v>
      </c>
      <c r="M22" s="8">
        <v>47.2</v>
      </c>
      <c r="N22" s="8">
        <v>102.4</v>
      </c>
    </row>
    <row r="23" spans="1:14" ht="13.5">
      <c r="A23" s="74"/>
      <c r="B23" s="63"/>
      <c r="C23" s="11" t="s">
        <v>21</v>
      </c>
      <c r="D23" s="9" t="s">
        <v>3</v>
      </c>
      <c r="E23" s="10">
        <v>52</v>
      </c>
      <c r="F23" s="10">
        <v>66.400000000000006</v>
      </c>
      <c r="G23" s="10">
        <v>80</v>
      </c>
      <c r="H23" s="10">
        <v>84.2</v>
      </c>
      <c r="I23" s="10">
        <v>89</v>
      </c>
      <c r="J23" s="10">
        <v>23.8</v>
      </c>
      <c r="K23" s="10">
        <v>28.1</v>
      </c>
      <c r="L23" s="10">
        <v>51.1</v>
      </c>
      <c r="M23" s="10">
        <v>29.7</v>
      </c>
      <c r="N23" s="10">
        <v>52.9</v>
      </c>
    </row>
    <row r="24" spans="1:14" ht="13.5">
      <c r="A24" s="74"/>
      <c r="B24" s="63"/>
      <c r="C24" s="11" t="s">
        <v>22</v>
      </c>
      <c r="D24" s="9" t="s">
        <v>3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  <c r="J24" s="8" t="s">
        <v>15</v>
      </c>
      <c r="K24" s="8" t="s">
        <v>15</v>
      </c>
      <c r="L24" s="8" t="s">
        <v>15</v>
      </c>
      <c r="M24" s="8" t="s">
        <v>15</v>
      </c>
      <c r="N24" s="8" t="s">
        <v>15</v>
      </c>
    </row>
    <row r="25" spans="1:14" ht="21">
      <c r="A25" s="74"/>
      <c r="B25" s="63"/>
      <c r="C25" s="11" t="s">
        <v>23</v>
      </c>
      <c r="D25" s="9" t="s">
        <v>3</v>
      </c>
      <c r="E25" s="10">
        <v>29.3</v>
      </c>
      <c r="F25" s="10">
        <v>23</v>
      </c>
      <c r="G25" s="10">
        <v>31.2</v>
      </c>
      <c r="H25" s="10">
        <v>22.7</v>
      </c>
      <c r="I25" s="10">
        <v>38</v>
      </c>
      <c r="J25" s="10">
        <v>12.1</v>
      </c>
      <c r="K25" s="10">
        <v>21.6</v>
      </c>
      <c r="L25" s="10">
        <v>14.3</v>
      </c>
      <c r="M25" s="10">
        <v>19.3</v>
      </c>
      <c r="N25" s="10">
        <v>22.9</v>
      </c>
    </row>
    <row r="26" spans="1:14" ht="13.5">
      <c r="A26" s="74"/>
      <c r="B26" s="63"/>
      <c r="C26" s="11" t="s">
        <v>24</v>
      </c>
      <c r="D26" s="9" t="s">
        <v>3</v>
      </c>
      <c r="E26" s="8">
        <v>35.4</v>
      </c>
      <c r="F26" s="8">
        <v>42</v>
      </c>
      <c r="G26" s="8">
        <v>44.5</v>
      </c>
      <c r="H26" s="8">
        <v>45</v>
      </c>
      <c r="I26" s="8">
        <v>48.8</v>
      </c>
      <c r="J26" s="8">
        <v>34.200000000000003</v>
      </c>
      <c r="K26" s="8">
        <v>34.4</v>
      </c>
      <c r="L26" s="8">
        <v>32.9</v>
      </c>
      <c r="M26" s="8">
        <v>24.2</v>
      </c>
      <c r="N26" s="8">
        <v>41.4</v>
      </c>
    </row>
    <row r="27" spans="1:14" ht="13.5">
      <c r="A27" s="74"/>
      <c r="B27" s="64"/>
      <c r="C27" s="11" t="s">
        <v>25</v>
      </c>
      <c r="D27" s="9" t="s">
        <v>3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  <c r="J27" s="10" t="s">
        <v>15</v>
      </c>
      <c r="K27" s="10" t="s">
        <v>15</v>
      </c>
      <c r="L27" s="10" t="s">
        <v>15</v>
      </c>
      <c r="M27" s="10" t="s">
        <v>15</v>
      </c>
      <c r="N27" s="10" t="s">
        <v>15</v>
      </c>
    </row>
    <row r="28" spans="1:14" ht="13.5">
      <c r="A28" s="74"/>
      <c r="B28" s="65" t="s">
        <v>26</v>
      </c>
      <c r="C28" s="66"/>
      <c r="D28" s="9" t="s">
        <v>3</v>
      </c>
      <c r="E28" s="8">
        <v>56</v>
      </c>
      <c r="F28" s="8">
        <v>57.1</v>
      </c>
      <c r="G28" s="8">
        <v>64.5</v>
      </c>
      <c r="H28" s="8">
        <v>72.099999999999994</v>
      </c>
      <c r="I28" s="8">
        <v>70.099999999999994</v>
      </c>
      <c r="J28" s="8">
        <v>28.8</v>
      </c>
      <c r="K28" s="8">
        <v>36.299999999999997</v>
      </c>
      <c r="L28" s="8">
        <v>32.9</v>
      </c>
      <c r="M28" s="8">
        <v>25.5</v>
      </c>
      <c r="N28" s="8">
        <v>68.3</v>
      </c>
    </row>
    <row r="29" spans="1:14" ht="21">
      <c r="A29" s="74"/>
      <c r="B29" s="62" t="s">
        <v>26</v>
      </c>
      <c r="C29" s="11" t="s">
        <v>27</v>
      </c>
      <c r="D29" s="9" t="s">
        <v>3</v>
      </c>
      <c r="E29" s="10">
        <v>19.100000000000001</v>
      </c>
      <c r="F29" s="10">
        <v>21.5</v>
      </c>
      <c r="G29" s="10">
        <v>20.7</v>
      </c>
      <c r="H29" s="10">
        <v>33.1</v>
      </c>
      <c r="I29" s="10">
        <v>26.9</v>
      </c>
      <c r="J29" s="10">
        <v>11.1</v>
      </c>
      <c r="K29" s="10">
        <v>11.9</v>
      </c>
      <c r="L29" s="10">
        <v>11.9</v>
      </c>
      <c r="M29" s="10">
        <v>9.1999999999999993</v>
      </c>
      <c r="N29" s="10">
        <v>30</v>
      </c>
    </row>
    <row r="30" spans="1:14" ht="13.5">
      <c r="A30" s="74"/>
      <c r="B30" s="63"/>
      <c r="C30" s="11" t="s">
        <v>28</v>
      </c>
      <c r="D30" s="9" t="s">
        <v>3</v>
      </c>
      <c r="E30" s="8" t="s">
        <v>15</v>
      </c>
      <c r="F30" s="8" t="s">
        <v>15</v>
      </c>
      <c r="G30" s="8" t="s">
        <v>15</v>
      </c>
      <c r="H30" s="8" t="s">
        <v>15</v>
      </c>
      <c r="I30" s="8" t="s">
        <v>15</v>
      </c>
      <c r="J30" s="8" t="s">
        <v>15</v>
      </c>
      <c r="K30" s="8" t="s">
        <v>15</v>
      </c>
      <c r="L30" s="8" t="s">
        <v>15</v>
      </c>
      <c r="M30" s="8" t="s">
        <v>15</v>
      </c>
      <c r="N30" s="8" t="s">
        <v>15</v>
      </c>
    </row>
    <row r="31" spans="1:14" ht="13.5">
      <c r="A31" s="74"/>
      <c r="B31" s="63"/>
      <c r="C31" s="11" t="s">
        <v>29</v>
      </c>
      <c r="D31" s="9" t="s">
        <v>3</v>
      </c>
      <c r="E31" s="10">
        <v>13.4</v>
      </c>
      <c r="F31" s="10">
        <v>13.7</v>
      </c>
      <c r="G31" s="10">
        <v>16.2</v>
      </c>
      <c r="H31" s="10">
        <v>12</v>
      </c>
      <c r="I31" s="10">
        <v>12.9</v>
      </c>
      <c r="J31" s="10">
        <v>6.4</v>
      </c>
      <c r="K31" s="10">
        <v>9.4</v>
      </c>
      <c r="L31" s="10">
        <v>5.6</v>
      </c>
      <c r="M31" s="10">
        <v>5.9</v>
      </c>
      <c r="N31" s="10">
        <v>9.9</v>
      </c>
    </row>
    <row r="32" spans="1:14" ht="21">
      <c r="A32" s="74"/>
      <c r="B32" s="63"/>
      <c r="C32" s="11" t="s">
        <v>30</v>
      </c>
      <c r="D32" s="9" t="s">
        <v>3</v>
      </c>
      <c r="E32" s="8">
        <v>3.2</v>
      </c>
      <c r="F32" s="8">
        <v>3.2</v>
      </c>
      <c r="G32" s="8">
        <v>4</v>
      </c>
      <c r="H32" s="8">
        <v>3.1</v>
      </c>
      <c r="I32" s="8">
        <v>4.0999999999999996</v>
      </c>
      <c r="J32" s="8">
        <v>1.6</v>
      </c>
      <c r="K32" s="8">
        <v>1.9</v>
      </c>
      <c r="L32" s="8">
        <v>1.8</v>
      </c>
      <c r="M32" s="8">
        <v>1.1000000000000001</v>
      </c>
      <c r="N32" s="8">
        <v>5.0999999999999996</v>
      </c>
    </row>
    <row r="33" spans="1:14" ht="21">
      <c r="A33" s="74"/>
      <c r="B33" s="63"/>
      <c r="C33" s="11" t="s">
        <v>31</v>
      </c>
      <c r="D33" s="9" t="s">
        <v>3</v>
      </c>
      <c r="E33" s="10">
        <v>6.3</v>
      </c>
      <c r="F33" s="10">
        <v>5.2</v>
      </c>
      <c r="G33" s="10">
        <v>6.2</v>
      </c>
      <c r="H33" s="10">
        <v>5.3</v>
      </c>
      <c r="I33" s="10">
        <v>8.1</v>
      </c>
      <c r="J33" s="10">
        <v>1.5</v>
      </c>
      <c r="K33" s="10">
        <v>3.2</v>
      </c>
      <c r="L33" s="10">
        <v>5.3</v>
      </c>
      <c r="M33" s="10">
        <v>2.1</v>
      </c>
      <c r="N33" s="10">
        <v>4.5</v>
      </c>
    </row>
    <row r="34" spans="1:14" ht="21">
      <c r="A34" s="74"/>
      <c r="B34" s="64"/>
      <c r="C34" s="11" t="s">
        <v>32</v>
      </c>
      <c r="D34" s="9" t="s">
        <v>3</v>
      </c>
      <c r="E34" s="8">
        <v>9.1999999999999993</v>
      </c>
      <c r="F34" s="8">
        <v>10.5</v>
      </c>
      <c r="G34" s="8">
        <v>11.5</v>
      </c>
      <c r="H34" s="8">
        <v>13.5</v>
      </c>
      <c r="I34" s="8">
        <v>11.4</v>
      </c>
      <c r="J34" s="8">
        <v>5.7</v>
      </c>
      <c r="K34" s="8">
        <v>7</v>
      </c>
      <c r="L34" s="8">
        <v>6.4</v>
      </c>
      <c r="M34" s="8">
        <v>4.7</v>
      </c>
      <c r="N34" s="8">
        <v>8.6</v>
      </c>
    </row>
    <row r="35" spans="1:14" ht="13.5">
      <c r="A35" s="74"/>
      <c r="B35" s="65" t="s">
        <v>33</v>
      </c>
      <c r="C35" s="66"/>
      <c r="D35" s="9" t="s">
        <v>3</v>
      </c>
      <c r="E35" s="10">
        <v>30</v>
      </c>
      <c r="F35" s="10">
        <v>20.6</v>
      </c>
      <c r="G35" s="10">
        <v>23.4</v>
      </c>
      <c r="H35" s="10">
        <v>24.8</v>
      </c>
      <c r="I35" s="10">
        <v>51.5</v>
      </c>
      <c r="J35" s="10">
        <v>11.8</v>
      </c>
      <c r="K35" s="10">
        <v>16.899999999999999</v>
      </c>
      <c r="L35" s="10">
        <v>18.3</v>
      </c>
      <c r="M35" s="10">
        <v>12.4</v>
      </c>
      <c r="N35" s="10">
        <v>23.1</v>
      </c>
    </row>
    <row r="36" spans="1:14" ht="21">
      <c r="A36" s="74"/>
      <c r="B36" s="62" t="s">
        <v>33</v>
      </c>
      <c r="C36" s="11" t="s">
        <v>34</v>
      </c>
      <c r="D36" s="9" t="s">
        <v>3</v>
      </c>
      <c r="E36" s="8">
        <v>9.8000000000000007</v>
      </c>
      <c r="F36" s="8">
        <v>7.1</v>
      </c>
      <c r="G36" s="8">
        <v>8.4</v>
      </c>
      <c r="H36" s="8">
        <v>8.1</v>
      </c>
      <c r="I36" s="8">
        <v>10.6</v>
      </c>
      <c r="J36" s="8">
        <v>4.4000000000000004</v>
      </c>
      <c r="K36" s="8">
        <v>5.7</v>
      </c>
      <c r="L36" s="8">
        <v>6.2</v>
      </c>
      <c r="M36" s="8">
        <v>4.0999999999999996</v>
      </c>
      <c r="N36" s="8">
        <v>6.9</v>
      </c>
    </row>
    <row r="37" spans="1:14" ht="13.5">
      <c r="A37" s="74"/>
      <c r="B37" s="63"/>
      <c r="C37" s="11" t="s">
        <v>35</v>
      </c>
      <c r="D37" s="9" t="s">
        <v>3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  <c r="J37" s="10" t="s">
        <v>15</v>
      </c>
      <c r="K37" s="10" t="s">
        <v>15</v>
      </c>
      <c r="L37" s="10" t="s">
        <v>15</v>
      </c>
      <c r="M37" s="10" t="s">
        <v>15</v>
      </c>
      <c r="N37" s="10" t="s">
        <v>15</v>
      </c>
    </row>
    <row r="38" spans="1:14" ht="13.5">
      <c r="A38" s="74"/>
      <c r="B38" s="64"/>
      <c r="C38" s="11" t="s">
        <v>36</v>
      </c>
      <c r="D38" s="9" t="s">
        <v>3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  <c r="J38" s="8" t="s">
        <v>15</v>
      </c>
      <c r="K38" s="8" t="s">
        <v>15</v>
      </c>
      <c r="L38" s="8" t="s">
        <v>15</v>
      </c>
      <c r="M38" s="8" t="s">
        <v>15</v>
      </c>
      <c r="N38" s="8" t="s">
        <v>15</v>
      </c>
    </row>
    <row r="39" spans="1:14" ht="13.5">
      <c r="A39" s="74"/>
      <c r="B39" s="65" t="s">
        <v>37</v>
      </c>
      <c r="C39" s="66"/>
      <c r="D39" s="9" t="s">
        <v>3</v>
      </c>
      <c r="E39" s="10">
        <v>152.6</v>
      </c>
      <c r="F39" s="10">
        <v>153.1</v>
      </c>
      <c r="G39" s="10">
        <v>169</v>
      </c>
      <c r="H39" s="10">
        <v>151.19999999999999</v>
      </c>
      <c r="I39" s="10">
        <v>289.2</v>
      </c>
      <c r="J39" s="10">
        <v>66</v>
      </c>
      <c r="K39" s="10">
        <v>109</v>
      </c>
      <c r="L39" s="10">
        <v>138.6</v>
      </c>
      <c r="M39" s="10">
        <v>66.099999999999994</v>
      </c>
      <c r="N39" s="10">
        <v>156.9</v>
      </c>
    </row>
    <row r="40" spans="1:14" ht="13.5">
      <c r="A40" s="74"/>
      <c r="B40" s="62" t="s">
        <v>37</v>
      </c>
      <c r="C40" s="11" t="s">
        <v>38</v>
      </c>
      <c r="D40" s="9" t="s">
        <v>3</v>
      </c>
      <c r="E40" s="8">
        <v>59.9</v>
      </c>
      <c r="F40" s="8">
        <v>55.5</v>
      </c>
      <c r="G40" s="8">
        <v>60.9</v>
      </c>
      <c r="H40" s="8">
        <v>43.4</v>
      </c>
      <c r="I40" s="8">
        <v>106.2</v>
      </c>
      <c r="J40" s="8">
        <v>22</v>
      </c>
      <c r="K40" s="8">
        <v>27.5</v>
      </c>
      <c r="L40" s="8">
        <v>37</v>
      </c>
      <c r="M40" s="8">
        <v>25.4</v>
      </c>
      <c r="N40" s="8">
        <v>45.4</v>
      </c>
    </row>
    <row r="41" spans="1:14" ht="21">
      <c r="A41" s="74"/>
      <c r="B41" s="63"/>
      <c r="C41" s="11" t="s">
        <v>39</v>
      </c>
      <c r="D41" s="9" t="s">
        <v>3</v>
      </c>
      <c r="E41" s="10">
        <v>65.400000000000006</v>
      </c>
      <c r="F41" s="10">
        <v>81.5</v>
      </c>
      <c r="G41" s="10">
        <v>81.2</v>
      </c>
      <c r="H41" s="10">
        <v>86.2</v>
      </c>
      <c r="I41" s="10">
        <v>146.6</v>
      </c>
      <c r="J41" s="10">
        <v>39.299999999999997</v>
      </c>
      <c r="K41" s="10">
        <v>67</v>
      </c>
      <c r="L41" s="10">
        <v>72.2</v>
      </c>
      <c r="M41" s="10">
        <v>31</v>
      </c>
      <c r="N41" s="10">
        <v>88.9</v>
      </c>
    </row>
    <row r="42" spans="1:14" ht="13.5">
      <c r="A42" s="74"/>
      <c r="B42" s="64"/>
      <c r="C42" s="11" t="s">
        <v>40</v>
      </c>
      <c r="D42" s="9" t="s">
        <v>3</v>
      </c>
      <c r="E42" s="8">
        <v>27.3</v>
      </c>
      <c r="F42" s="8">
        <v>16.100000000000001</v>
      </c>
      <c r="G42" s="8">
        <v>26.9</v>
      </c>
      <c r="H42" s="8">
        <v>21.5</v>
      </c>
      <c r="I42" s="8">
        <v>36.299999999999997</v>
      </c>
      <c r="J42" s="8">
        <v>4.7</v>
      </c>
      <c r="K42" s="8">
        <v>14.6</v>
      </c>
      <c r="L42" s="8">
        <v>29.4</v>
      </c>
      <c r="M42" s="8">
        <v>9.6999999999999993</v>
      </c>
      <c r="N42" s="8">
        <v>22.7</v>
      </c>
    </row>
    <row r="43" spans="1:14" ht="13.5">
      <c r="A43" s="74"/>
      <c r="B43" s="65" t="s">
        <v>41</v>
      </c>
      <c r="C43" s="66"/>
      <c r="D43" s="9" t="s">
        <v>3</v>
      </c>
      <c r="E43" s="10">
        <v>31.1</v>
      </c>
      <c r="F43" s="10">
        <v>35</v>
      </c>
      <c r="G43" s="10">
        <v>34.799999999999997</v>
      </c>
      <c r="H43" s="10">
        <v>34.299999999999997</v>
      </c>
      <c r="I43" s="10">
        <v>40.6</v>
      </c>
      <c r="J43" s="10">
        <v>23.2</v>
      </c>
      <c r="K43" s="10">
        <v>36</v>
      </c>
      <c r="L43" s="10">
        <v>34.5</v>
      </c>
      <c r="M43" s="10">
        <v>19.3</v>
      </c>
      <c r="N43" s="10">
        <v>37.9</v>
      </c>
    </row>
    <row r="44" spans="1:14" ht="13.5">
      <c r="A44" s="74"/>
      <c r="B44" s="62" t="s">
        <v>41</v>
      </c>
      <c r="C44" s="11" t="s">
        <v>42</v>
      </c>
      <c r="D44" s="9" t="s">
        <v>3</v>
      </c>
      <c r="E44" s="8">
        <v>2</v>
      </c>
      <c r="F44" s="8">
        <v>1.9</v>
      </c>
      <c r="G44" s="8">
        <v>1.2</v>
      </c>
      <c r="H44" s="8">
        <v>0.6</v>
      </c>
      <c r="I44" s="8">
        <v>1.6</v>
      </c>
      <c r="J44" s="8">
        <v>0.7</v>
      </c>
      <c r="K44" s="8">
        <v>0.7</v>
      </c>
      <c r="L44" s="8">
        <v>1.9</v>
      </c>
      <c r="M44" s="8">
        <v>0.8</v>
      </c>
      <c r="N44" s="8">
        <v>1.3</v>
      </c>
    </row>
    <row r="45" spans="1:14" ht="13.5">
      <c r="A45" s="74"/>
      <c r="B45" s="63"/>
      <c r="C45" s="11" t="s">
        <v>43</v>
      </c>
      <c r="D45" s="9" t="s">
        <v>3</v>
      </c>
      <c r="E45" s="10" t="s">
        <v>15</v>
      </c>
      <c r="F45" s="10" t="s">
        <v>15</v>
      </c>
      <c r="G45" s="10" t="s">
        <v>15</v>
      </c>
      <c r="H45" s="10" t="s">
        <v>15</v>
      </c>
      <c r="I45" s="10" t="s">
        <v>15</v>
      </c>
      <c r="J45" s="10" t="s">
        <v>15</v>
      </c>
      <c r="K45" s="10" t="s">
        <v>15</v>
      </c>
      <c r="L45" s="10" t="s">
        <v>15</v>
      </c>
      <c r="M45" s="10" t="s">
        <v>15</v>
      </c>
      <c r="N45" s="10" t="s">
        <v>15</v>
      </c>
    </row>
    <row r="46" spans="1:14" ht="13.5">
      <c r="A46" s="74"/>
      <c r="B46" s="64"/>
      <c r="C46" s="11" t="s">
        <v>44</v>
      </c>
      <c r="D46" s="9" t="s">
        <v>3</v>
      </c>
      <c r="E46" s="8">
        <v>28.1</v>
      </c>
      <c r="F46" s="8">
        <v>32.299999999999997</v>
      </c>
      <c r="G46" s="8">
        <v>32.200000000000003</v>
      </c>
      <c r="H46" s="8">
        <v>33.4</v>
      </c>
      <c r="I46" s="8">
        <v>36.799999999999997</v>
      </c>
      <c r="J46" s="8">
        <v>21.9</v>
      </c>
      <c r="K46" s="8">
        <v>34.299999999999997</v>
      </c>
      <c r="L46" s="8">
        <v>30.9</v>
      </c>
      <c r="M46" s="8">
        <v>18.3</v>
      </c>
      <c r="N46" s="8">
        <v>35.6</v>
      </c>
    </row>
    <row r="47" spans="1:14" ht="13.5">
      <c r="A47" s="74"/>
      <c r="B47" s="65" t="s">
        <v>45</v>
      </c>
      <c r="C47" s="66"/>
      <c r="D47" s="9" t="s">
        <v>3</v>
      </c>
      <c r="E47" s="10">
        <v>123.3</v>
      </c>
      <c r="F47" s="10">
        <v>109.8</v>
      </c>
      <c r="G47" s="10">
        <v>130.80000000000001</v>
      </c>
      <c r="H47" s="10">
        <v>112.3</v>
      </c>
      <c r="I47" s="10">
        <v>145</v>
      </c>
      <c r="J47" s="10">
        <v>52.3</v>
      </c>
      <c r="K47" s="10">
        <v>71.7</v>
      </c>
      <c r="L47" s="10">
        <v>98.7</v>
      </c>
      <c r="M47" s="10">
        <v>47.3</v>
      </c>
      <c r="N47" s="10">
        <v>115.7</v>
      </c>
    </row>
    <row r="48" spans="1:14" ht="21">
      <c r="A48" s="74"/>
      <c r="B48" s="62" t="s">
        <v>45</v>
      </c>
      <c r="C48" s="11" t="s">
        <v>46</v>
      </c>
      <c r="D48" s="9" t="s">
        <v>3</v>
      </c>
      <c r="E48" s="8">
        <v>15.6</v>
      </c>
      <c r="F48" s="8">
        <v>16.2</v>
      </c>
      <c r="G48" s="8">
        <v>16.600000000000001</v>
      </c>
      <c r="H48" s="8">
        <v>15</v>
      </c>
      <c r="I48" s="8">
        <v>19.2</v>
      </c>
      <c r="J48" s="8">
        <v>8.1999999999999993</v>
      </c>
      <c r="K48" s="8">
        <v>16</v>
      </c>
      <c r="L48" s="8">
        <v>17.2</v>
      </c>
      <c r="M48" s="8">
        <v>5.6</v>
      </c>
      <c r="N48" s="8">
        <v>24.7</v>
      </c>
    </row>
    <row r="49" spans="1:14" ht="21">
      <c r="A49" s="74"/>
      <c r="B49" s="63"/>
      <c r="C49" s="11" t="s">
        <v>47</v>
      </c>
      <c r="D49" s="9" t="s">
        <v>3</v>
      </c>
      <c r="E49" s="10" t="s">
        <v>15</v>
      </c>
      <c r="F49" s="10" t="s">
        <v>15</v>
      </c>
      <c r="G49" s="10" t="s">
        <v>15</v>
      </c>
      <c r="H49" s="10" t="s">
        <v>15</v>
      </c>
      <c r="I49" s="10" t="s">
        <v>15</v>
      </c>
      <c r="J49" s="10" t="s">
        <v>15</v>
      </c>
      <c r="K49" s="10" t="s">
        <v>15</v>
      </c>
      <c r="L49" s="10" t="s">
        <v>15</v>
      </c>
      <c r="M49" s="10" t="s">
        <v>15</v>
      </c>
      <c r="N49" s="10" t="s">
        <v>15</v>
      </c>
    </row>
    <row r="50" spans="1:14" ht="21">
      <c r="A50" s="74"/>
      <c r="B50" s="63"/>
      <c r="C50" s="11" t="s">
        <v>48</v>
      </c>
      <c r="D50" s="9" t="s">
        <v>3</v>
      </c>
      <c r="E50" s="8">
        <v>20.8</v>
      </c>
      <c r="F50" s="8">
        <v>23.5</v>
      </c>
      <c r="G50" s="8">
        <v>30.8</v>
      </c>
      <c r="H50" s="8">
        <v>34.5</v>
      </c>
      <c r="I50" s="8">
        <v>25.2</v>
      </c>
      <c r="J50" s="8">
        <v>12.6</v>
      </c>
      <c r="K50" s="8">
        <v>13.7</v>
      </c>
      <c r="L50" s="8">
        <v>14.7</v>
      </c>
      <c r="M50" s="8">
        <v>9.6</v>
      </c>
      <c r="N50" s="8">
        <v>25.7</v>
      </c>
    </row>
    <row r="51" spans="1:14" ht="21">
      <c r="A51" s="74"/>
      <c r="B51" s="63"/>
      <c r="C51" s="11" t="s">
        <v>49</v>
      </c>
      <c r="D51" s="9" t="s">
        <v>3</v>
      </c>
      <c r="E51" s="10">
        <v>34.1</v>
      </c>
      <c r="F51" s="10">
        <v>36.299999999999997</v>
      </c>
      <c r="G51" s="10">
        <v>44.3</v>
      </c>
      <c r="H51" s="10">
        <v>40.299999999999997</v>
      </c>
      <c r="I51" s="10">
        <v>54.3</v>
      </c>
      <c r="J51" s="10">
        <v>15.6</v>
      </c>
      <c r="K51" s="10">
        <v>23.2</v>
      </c>
      <c r="L51" s="10">
        <v>38.200000000000003</v>
      </c>
      <c r="M51" s="10">
        <v>17.899999999999999</v>
      </c>
      <c r="N51" s="10">
        <v>38.1</v>
      </c>
    </row>
    <row r="52" spans="1:14" ht="21">
      <c r="A52" s="74"/>
      <c r="B52" s="63"/>
      <c r="C52" s="11" t="s">
        <v>50</v>
      </c>
      <c r="D52" s="9" t="s">
        <v>3</v>
      </c>
      <c r="E52" s="8">
        <v>11.7</v>
      </c>
      <c r="F52" s="8">
        <v>10</v>
      </c>
      <c r="G52" s="8">
        <v>13.8</v>
      </c>
      <c r="H52" s="8">
        <v>9</v>
      </c>
      <c r="I52" s="8">
        <v>15.4</v>
      </c>
      <c r="J52" s="8">
        <v>7.1</v>
      </c>
      <c r="K52" s="8">
        <v>12</v>
      </c>
      <c r="L52" s="8">
        <v>9.6999999999999993</v>
      </c>
      <c r="M52" s="8">
        <v>6.3</v>
      </c>
      <c r="N52" s="8">
        <v>9.4</v>
      </c>
    </row>
    <row r="53" spans="1:14" ht="13.5">
      <c r="A53" s="74"/>
      <c r="B53" s="63"/>
      <c r="C53" s="11" t="s">
        <v>51</v>
      </c>
      <c r="D53" s="9" t="s">
        <v>3</v>
      </c>
      <c r="E53" s="10">
        <v>9.8000000000000007</v>
      </c>
      <c r="F53" s="10">
        <v>5.5</v>
      </c>
      <c r="G53" s="10">
        <v>9</v>
      </c>
      <c r="H53" s="10">
        <v>5.0999999999999996</v>
      </c>
      <c r="I53" s="10">
        <v>11.1</v>
      </c>
      <c r="J53" s="10">
        <v>2</v>
      </c>
      <c r="K53" s="10">
        <v>2.5</v>
      </c>
      <c r="L53" s="10">
        <v>8.6999999999999993</v>
      </c>
      <c r="M53" s="10">
        <v>2.2999999999999998</v>
      </c>
      <c r="N53" s="10">
        <v>8.4</v>
      </c>
    </row>
    <row r="54" spans="1:14" ht="13.5">
      <c r="A54" s="74"/>
      <c r="B54" s="63"/>
      <c r="C54" s="11" t="s">
        <v>52</v>
      </c>
      <c r="D54" s="9" t="s">
        <v>3</v>
      </c>
      <c r="E54" s="8" t="s">
        <v>15</v>
      </c>
      <c r="F54" s="8" t="s">
        <v>15</v>
      </c>
      <c r="G54" s="8" t="s">
        <v>15</v>
      </c>
      <c r="H54" s="8" t="s">
        <v>15</v>
      </c>
      <c r="I54" s="8" t="s">
        <v>15</v>
      </c>
      <c r="J54" s="8" t="s">
        <v>15</v>
      </c>
      <c r="K54" s="8" t="s">
        <v>15</v>
      </c>
      <c r="L54" s="8" t="s">
        <v>15</v>
      </c>
      <c r="M54" s="8" t="s">
        <v>15</v>
      </c>
      <c r="N54" s="8" t="s">
        <v>15</v>
      </c>
    </row>
    <row r="55" spans="1:14" ht="21">
      <c r="A55" s="74"/>
      <c r="B55" s="64"/>
      <c r="C55" s="11" t="s">
        <v>53</v>
      </c>
      <c r="D55" s="9" t="s">
        <v>3</v>
      </c>
      <c r="E55" s="10">
        <v>4</v>
      </c>
      <c r="F55" s="10">
        <v>3.4</v>
      </c>
      <c r="G55" s="10">
        <v>4.3</v>
      </c>
      <c r="H55" s="10">
        <v>4.5999999999999996</v>
      </c>
      <c r="I55" s="10">
        <v>4.2</v>
      </c>
      <c r="J55" s="10">
        <v>1.7</v>
      </c>
      <c r="K55" s="10">
        <v>2.1</v>
      </c>
      <c r="L55" s="10">
        <v>4.5999999999999996</v>
      </c>
      <c r="M55" s="10">
        <v>1.3</v>
      </c>
      <c r="N55" s="10">
        <v>3.2</v>
      </c>
    </row>
    <row r="56" spans="1:14" ht="13.5">
      <c r="A56" s="74"/>
      <c r="B56" s="67" t="s">
        <v>54</v>
      </c>
      <c r="C56" s="68"/>
      <c r="D56" s="9" t="s">
        <v>3</v>
      </c>
      <c r="E56" s="8" t="s">
        <v>15</v>
      </c>
      <c r="F56" s="8" t="s">
        <v>15</v>
      </c>
      <c r="G56" s="8" t="s">
        <v>15</v>
      </c>
      <c r="H56" s="8" t="s">
        <v>15</v>
      </c>
      <c r="I56" s="8" t="s">
        <v>15</v>
      </c>
      <c r="J56" s="8" t="s">
        <v>15</v>
      </c>
      <c r="K56" s="8" t="s">
        <v>15</v>
      </c>
      <c r="L56" s="8" t="s">
        <v>15</v>
      </c>
      <c r="M56" s="8" t="s">
        <v>15</v>
      </c>
      <c r="N56" s="8" t="s">
        <v>15</v>
      </c>
    </row>
    <row r="57" spans="1:14" ht="13.5">
      <c r="A57" s="74"/>
      <c r="B57" s="65" t="s">
        <v>55</v>
      </c>
      <c r="C57" s="66"/>
      <c r="D57" s="9" t="s">
        <v>3</v>
      </c>
      <c r="E57" s="10">
        <v>97.2</v>
      </c>
      <c r="F57" s="10">
        <v>101.3</v>
      </c>
      <c r="G57" s="10">
        <v>129.69999999999999</v>
      </c>
      <c r="H57" s="10">
        <v>104.9</v>
      </c>
      <c r="I57" s="10">
        <v>137.9</v>
      </c>
      <c r="J57" s="10">
        <v>47.5</v>
      </c>
      <c r="K57" s="10">
        <v>65.599999999999994</v>
      </c>
      <c r="L57" s="10">
        <v>80.7</v>
      </c>
      <c r="M57" s="10">
        <v>48.8</v>
      </c>
      <c r="N57" s="10">
        <v>112.4</v>
      </c>
    </row>
    <row r="58" spans="1:14" ht="13.5">
      <c r="A58" s="74"/>
      <c r="B58" s="62" t="s">
        <v>55</v>
      </c>
      <c r="C58" s="11" t="s">
        <v>56</v>
      </c>
      <c r="D58" s="9" t="s">
        <v>3</v>
      </c>
      <c r="E58" s="8">
        <v>21</v>
      </c>
      <c r="F58" s="8">
        <v>23.1</v>
      </c>
      <c r="G58" s="8">
        <v>31.6</v>
      </c>
      <c r="H58" s="8">
        <v>27.1</v>
      </c>
      <c r="I58" s="8">
        <v>30.9</v>
      </c>
      <c r="J58" s="8">
        <v>14.9</v>
      </c>
      <c r="K58" s="8">
        <v>13.7</v>
      </c>
      <c r="L58" s="8">
        <v>26.8</v>
      </c>
      <c r="M58" s="8">
        <v>9.1999999999999993</v>
      </c>
      <c r="N58" s="8">
        <v>27.3</v>
      </c>
    </row>
    <row r="59" spans="1:14" ht="13.5">
      <c r="A59" s="74"/>
      <c r="B59" s="63"/>
      <c r="C59" s="11" t="s">
        <v>57</v>
      </c>
      <c r="D59" s="9" t="s">
        <v>3</v>
      </c>
      <c r="E59" s="10" t="s">
        <v>15</v>
      </c>
      <c r="F59" s="10" t="s">
        <v>15</v>
      </c>
      <c r="G59" s="10" t="s">
        <v>15</v>
      </c>
      <c r="H59" s="10" t="s">
        <v>15</v>
      </c>
      <c r="I59" s="10" t="s">
        <v>15</v>
      </c>
      <c r="J59" s="10" t="s">
        <v>15</v>
      </c>
      <c r="K59" s="10" t="s">
        <v>15</v>
      </c>
      <c r="L59" s="10" t="s">
        <v>15</v>
      </c>
      <c r="M59" s="10" t="s">
        <v>15</v>
      </c>
      <c r="N59" s="10" t="s">
        <v>15</v>
      </c>
    </row>
    <row r="60" spans="1:14" ht="13.5">
      <c r="A60" s="74"/>
      <c r="B60" s="63"/>
      <c r="C60" s="11" t="s">
        <v>58</v>
      </c>
      <c r="D60" s="9" t="s">
        <v>3</v>
      </c>
      <c r="E60" s="8">
        <v>14.3</v>
      </c>
      <c r="F60" s="8">
        <v>14.2</v>
      </c>
      <c r="G60" s="8">
        <v>19.5</v>
      </c>
      <c r="H60" s="8">
        <v>22.6</v>
      </c>
      <c r="I60" s="8">
        <v>23.1</v>
      </c>
      <c r="J60" s="8">
        <v>7.7</v>
      </c>
      <c r="K60" s="8">
        <v>9.4</v>
      </c>
      <c r="L60" s="8">
        <v>15.4</v>
      </c>
      <c r="M60" s="8">
        <v>5.9</v>
      </c>
      <c r="N60" s="8">
        <v>25</v>
      </c>
    </row>
    <row r="61" spans="1:14" ht="13.5">
      <c r="A61" s="74"/>
      <c r="B61" s="63"/>
      <c r="C61" s="11" t="s">
        <v>59</v>
      </c>
      <c r="D61" s="9" t="s">
        <v>3</v>
      </c>
      <c r="E61" s="10">
        <v>47.3</v>
      </c>
      <c r="F61" s="10">
        <v>52.8</v>
      </c>
      <c r="G61" s="10">
        <v>60.5</v>
      </c>
      <c r="H61" s="10">
        <v>43.8</v>
      </c>
      <c r="I61" s="10">
        <v>64</v>
      </c>
      <c r="J61" s="10">
        <v>16.5</v>
      </c>
      <c r="K61" s="10">
        <v>32.200000000000003</v>
      </c>
      <c r="L61" s="10">
        <v>27.3</v>
      </c>
      <c r="M61" s="10">
        <v>25.5</v>
      </c>
      <c r="N61" s="10">
        <v>39.700000000000003</v>
      </c>
    </row>
    <row r="62" spans="1:14" ht="13.5">
      <c r="A62" s="74"/>
      <c r="B62" s="63"/>
      <c r="C62" s="11" t="s">
        <v>60</v>
      </c>
      <c r="D62" s="9" t="s">
        <v>3</v>
      </c>
      <c r="E62" s="8">
        <v>5.5</v>
      </c>
      <c r="F62" s="8">
        <v>5</v>
      </c>
      <c r="G62" s="8">
        <v>6.1</v>
      </c>
      <c r="H62" s="8">
        <v>4.9000000000000004</v>
      </c>
      <c r="I62" s="8">
        <v>7.3</v>
      </c>
      <c r="J62" s="8">
        <v>3.2</v>
      </c>
      <c r="K62" s="8">
        <v>3.8</v>
      </c>
      <c r="L62" s="8">
        <v>5.9</v>
      </c>
      <c r="M62" s="8">
        <v>3.5</v>
      </c>
      <c r="N62" s="8">
        <v>7.4</v>
      </c>
    </row>
    <row r="63" spans="1:14" ht="13.5">
      <c r="A63" s="74"/>
      <c r="B63" s="64"/>
      <c r="C63" s="11" t="s">
        <v>61</v>
      </c>
      <c r="D63" s="9" t="s">
        <v>3</v>
      </c>
      <c r="E63" s="10" t="s">
        <v>15</v>
      </c>
      <c r="F63" s="10" t="s">
        <v>15</v>
      </c>
      <c r="G63" s="10" t="s">
        <v>15</v>
      </c>
      <c r="H63" s="10" t="s">
        <v>15</v>
      </c>
      <c r="I63" s="10" t="s">
        <v>15</v>
      </c>
      <c r="J63" s="10" t="s">
        <v>15</v>
      </c>
      <c r="K63" s="10" t="s">
        <v>15</v>
      </c>
      <c r="L63" s="10" t="s">
        <v>15</v>
      </c>
      <c r="M63" s="10" t="s">
        <v>15</v>
      </c>
      <c r="N63" s="10" t="s">
        <v>15</v>
      </c>
    </row>
    <row r="64" spans="1:14" ht="13.5">
      <c r="A64" s="74"/>
      <c r="B64" s="65" t="s">
        <v>62</v>
      </c>
      <c r="C64" s="66"/>
      <c r="D64" s="9" t="s">
        <v>3</v>
      </c>
      <c r="E64" s="8">
        <v>98.9</v>
      </c>
      <c r="F64" s="8">
        <v>129.19999999999999</v>
      </c>
      <c r="G64" s="8">
        <v>164.4</v>
      </c>
      <c r="H64" s="8">
        <v>107.6</v>
      </c>
      <c r="I64" s="8">
        <v>119.9</v>
      </c>
      <c r="J64" s="8">
        <v>33.700000000000003</v>
      </c>
      <c r="K64" s="8">
        <v>31.1</v>
      </c>
      <c r="L64" s="8">
        <v>81.2</v>
      </c>
      <c r="M64" s="8">
        <v>38.6</v>
      </c>
      <c r="N64" s="8">
        <v>137.69999999999999</v>
      </c>
    </row>
    <row r="65" spans="1:14" ht="13.5">
      <c r="A65" s="74"/>
      <c r="B65" s="62" t="s">
        <v>62</v>
      </c>
      <c r="C65" s="11" t="s">
        <v>63</v>
      </c>
      <c r="D65" s="9" t="s">
        <v>3</v>
      </c>
      <c r="E65" s="10">
        <v>71.099999999999994</v>
      </c>
      <c r="F65" s="10">
        <v>102.3</v>
      </c>
      <c r="G65" s="10">
        <v>130</v>
      </c>
      <c r="H65" s="10">
        <v>87.3</v>
      </c>
      <c r="I65" s="10">
        <v>88.1</v>
      </c>
      <c r="J65" s="10">
        <v>25.3</v>
      </c>
      <c r="K65" s="10">
        <v>20.399999999999999</v>
      </c>
      <c r="L65" s="10">
        <v>59.7</v>
      </c>
      <c r="M65" s="10">
        <v>25.8</v>
      </c>
      <c r="N65" s="10">
        <v>117.8</v>
      </c>
    </row>
    <row r="66" spans="1:14" ht="13.5">
      <c r="A66" s="74"/>
      <c r="B66" s="63"/>
      <c r="C66" s="11" t="s">
        <v>64</v>
      </c>
      <c r="D66" s="9" t="s">
        <v>3</v>
      </c>
      <c r="E66" s="8">
        <v>12.4</v>
      </c>
      <c r="F66" s="8">
        <v>15.1</v>
      </c>
      <c r="G66" s="8">
        <v>19.399999999999999</v>
      </c>
      <c r="H66" s="8">
        <v>11.8</v>
      </c>
      <c r="I66" s="8">
        <v>18.399999999999999</v>
      </c>
      <c r="J66" s="8">
        <v>4.0999999999999996</v>
      </c>
      <c r="K66" s="8">
        <v>6.4</v>
      </c>
      <c r="L66" s="8">
        <v>8.6999999999999993</v>
      </c>
      <c r="M66" s="8">
        <v>4.8</v>
      </c>
      <c r="N66" s="8">
        <v>8.1999999999999993</v>
      </c>
    </row>
    <row r="67" spans="1:14" ht="21">
      <c r="A67" s="74"/>
      <c r="B67" s="63"/>
      <c r="C67" s="11" t="s">
        <v>65</v>
      </c>
      <c r="D67" s="9" t="s">
        <v>3</v>
      </c>
      <c r="E67" s="10">
        <v>2.6</v>
      </c>
      <c r="F67" s="10">
        <v>2.6</v>
      </c>
      <c r="G67" s="10">
        <v>4.5</v>
      </c>
      <c r="H67" s="10">
        <v>3.7</v>
      </c>
      <c r="I67" s="10">
        <v>3.9</v>
      </c>
      <c r="J67" s="10">
        <v>2.8</v>
      </c>
      <c r="K67" s="10">
        <v>0.7</v>
      </c>
      <c r="L67" s="10">
        <v>3.7</v>
      </c>
      <c r="M67" s="10">
        <v>3.9</v>
      </c>
      <c r="N67" s="10">
        <v>2.7</v>
      </c>
    </row>
    <row r="68" spans="1:14" ht="13.5">
      <c r="A68" s="74"/>
      <c r="B68" s="63"/>
      <c r="C68" s="11" t="s">
        <v>66</v>
      </c>
      <c r="D68" s="9" t="s">
        <v>3</v>
      </c>
      <c r="E68" s="8" t="s">
        <v>15</v>
      </c>
      <c r="F68" s="8" t="s">
        <v>15</v>
      </c>
      <c r="G68" s="8" t="s">
        <v>15</v>
      </c>
      <c r="H68" s="8" t="s">
        <v>15</v>
      </c>
      <c r="I68" s="8" t="s">
        <v>15</v>
      </c>
      <c r="J68" s="8" t="s">
        <v>15</v>
      </c>
      <c r="K68" s="8" t="s">
        <v>15</v>
      </c>
      <c r="L68" s="8" t="s">
        <v>15</v>
      </c>
      <c r="M68" s="8" t="s">
        <v>15</v>
      </c>
      <c r="N68" s="8" t="s">
        <v>15</v>
      </c>
    </row>
    <row r="69" spans="1:14" ht="21">
      <c r="A69" s="74"/>
      <c r="B69" s="64"/>
      <c r="C69" s="11" t="s">
        <v>67</v>
      </c>
      <c r="D69" s="9" t="s">
        <v>3</v>
      </c>
      <c r="E69" s="10">
        <v>11.7</v>
      </c>
      <c r="F69" s="10">
        <v>7.2</v>
      </c>
      <c r="G69" s="10">
        <v>9</v>
      </c>
      <c r="H69" s="10">
        <v>3.5</v>
      </c>
      <c r="I69" s="10">
        <v>8.9</v>
      </c>
      <c r="J69" s="10">
        <v>1.1000000000000001</v>
      </c>
      <c r="K69" s="10">
        <v>3.5</v>
      </c>
      <c r="L69" s="10">
        <v>8.1999999999999993</v>
      </c>
      <c r="M69" s="10">
        <v>3.9</v>
      </c>
      <c r="N69" s="10">
        <v>7.6</v>
      </c>
    </row>
    <row r="70" spans="1:14" ht="13.5">
      <c r="A70" s="75"/>
      <c r="B70" s="67" t="s">
        <v>68</v>
      </c>
      <c r="C70" s="68"/>
      <c r="D70" s="9" t="s">
        <v>3</v>
      </c>
      <c r="E70" s="8" t="s">
        <v>15</v>
      </c>
      <c r="F70" s="8" t="s">
        <v>15</v>
      </c>
      <c r="G70" s="8" t="s">
        <v>15</v>
      </c>
      <c r="H70" s="8" t="s">
        <v>15</v>
      </c>
      <c r="I70" s="8" t="s">
        <v>15</v>
      </c>
      <c r="J70" s="8" t="s">
        <v>15</v>
      </c>
      <c r="K70" s="8" t="s">
        <v>15</v>
      </c>
      <c r="L70" s="8" t="s">
        <v>15</v>
      </c>
      <c r="M70" s="8" t="s">
        <v>15</v>
      </c>
      <c r="N70" s="8" t="s">
        <v>15</v>
      </c>
    </row>
    <row r="71" spans="1:14">
      <c r="A71" s="7" t="s">
        <v>299</v>
      </c>
    </row>
    <row r="72" spans="1:14">
      <c r="A72" s="5" t="s">
        <v>298</v>
      </c>
    </row>
    <row r="73" spans="1:14">
      <c r="A73" s="6" t="s">
        <v>297</v>
      </c>
      <c r="B73" s="5" t="s">
        <v>296</v>
      </c>
    </row>
  </sheetData>
  <mergeCells count="32">
    <mergeCell ref="A3:D3"/>
    <mergeCell ref="A4:D4"/>
    <mergeCell ref="E4:N4"/>
    <mergeCell ref="A5:D5"/>
    <mergeCell ref="E5:N5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330&amp;ShowOnWeb=true&amp;Lang=en"/>
    <hyperlink ref="A3" r:id="rId2" tooltip="Click once to display linked information. Click and hold to select this cell." display="http://nzdotstat.stats.govt.nz/OECDStat_Metadata/ShowMetadata.ashx?Dataset=TABLECODE330&amp;Coords=[COMPOSITIONS]&amp;ShowOnWeb=true&amp;Lang=en"/>
    <hyperlink ref="I3" r:id="rId3" tooltip="Click once to display linked information. Click and hold to select this cell." display="http://nzdotstat.stats.govt.nz/OECDStat_Metadata/ShowMetadata.ashx?Dataset=TABLECODE330&amp;Coords=%5bCOMPOSITIONS%5d.%5b24%5d&amp;ShowOnWeb=true&amp;Lang=en"/>
    <hyperlink ref="K3" r:id="rId4" tooltip="Click once to display linked information. Click and hold to select this cell." display="http://nzdotstat.stats.govt.nz/OECDStat_Metadata/ShowMetadata.ashx?Dataset=TABLECODE330&amp;Coords=%5bCOMPOSITIONS%5d.%5b32%5d&amp;ShowOnWeb=true&amp;Lang=en"/>
    <hyperlink ref="L3" r:id="rId5" tooltip="Click once to display linked information. Click and hold to select this cell." display="http://nzdotstat.stats.govt.nz/OECDStat_Metadata/ShowMetadata.ashx?Dataset=TABLECODE330&amp;Coords=%5bCOMPOSITIONS%5d.%5b41%5d&amp;ShowOnWeb=true&amp;Lang=en"/>
    <hyperlink ref="N3" r:id="rId6" tooltip="Click once to display linked information. Click and hold to select this cell." display="http://nzdotstat.stats.govt.nz/OECDStat_Metadata/ShowMetadata.ashx?Dataset=TABLECODE330&amp;Coords=%5bCOMPOSITIONS%5d.%5b61%5d&amp;ShowOnWeb=true&amp;Lang=en"/>
    <hyperlink ref="A4" r:id="rId7" tooltip="Click once to display linked information. Click and hold to select this cell." display="http://nzdotstat.stats.govt.nz/OECDStat_Metadata/ShowMetadata.ashx?Dataset=TABLECODE330&amp;Coords=[YEAR_ENDED_JUNE]&amp;ShowOnWeb=true&amp;Lang=en"/>
    <hyperlink ref="E5" r:id="rId8" tooltip="Click once to display linked information. Click and hold to select this cell." display="http://nzdotstat.stats.govt.nz/OECDStat_Metadata/ShowMetadata.ashx?Dataset=TABLECODE330&amp;Coords=[MEASURES].[AV_WKLY_AMT]&amp;ShowOnWeb=true&amp;Lang=en"/>
    <hyperlink ref="A6" r:id="rId9" tooltip="Click once to display linked information. Click and hold to select this cell." display="http://nzdotstat.stats.govt.nz/OECDStat_Metadata/ShowMetadata.ashx?Dataset=TABLECODE330&amp;Coords=[CATEGORY]&amp;ShowOnWeb=true&amp;Lang=en"/>
    <hyperlink ref="A7" r:id="rId10" tooltip="Click once to display linked information. Click and hold to select this cell." display="http://nzdotstat.stats.govt.nz/OECDStat_Metadata/ShowMetadata.ashx?Dataset=TABLECODE330&amp;Coords=[CATEGORY].[98]&amp;ShowOnWeb=true&amp;Lang=en"/>
    <hyperlink ref="A8" r:id="rId11" tooltip="Click once to display linked information. Click and hold to select this cell." display="http://nzdotstat.stats.govt.nz/OECDStat_Metadata/ShowMetadata.ashx?Dataset=TABLECODE330&amp;Coords=[CATEGORY].[98]&amp;ShowOnWeb=true&amp;Lang=en"/>
    <hyperlink ref="B56" r:id="rId12" tooltip="Click once to display linked information. Click and hold to select this cell." display="http://nzdotstat.stats.govt.nz/OECDStat_Metadata/ShowMetadata.ashx?Dataset=TABLECODE330&amp;Coords=[CATEGORY].[10]&amp;ShowOnWeb=true&amp;Lang=en"/>
    <hyperlink ref="B70" r:id="rId13" tooltip="Click once to display linked information. Click and hold to select this cell." display="http://nzdotstat.stats.govt.nz/OECDStat_Metadata/ShowMetadata.ashx?Dataset=TABLECODE330&amp;Coords=[CATEGORY].[14]&amp;ShowOnWeb=true&amp;Lang=en"/>
    <hyperlink ref="A71" r:id="rId14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5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workbookViewId="0">
      <selection activeCell="A3" sqref="A3:L15"/>
    </sheetView>
  </sheetViews>
  <sheetFormatPr defaultRowHeight="11.25"/>
  <cols>
    <col min="1" max="1" width="23.85546875" style="17" customWidth="1"/>
    <col min="2" max="13" width="16.85546875" style="17" customWidth="1"/>
    <col min="14" max="16384" width="9.140625" style="17"/>
  </cols>
  <sheetData>
    <row r="1" spans="1:13">
      <c r="A1" s="16" t="s">
        <v>380</v>
      </c>
      <c r="B1" s="16"/>
      <c r="C1" s="16"/>
    </row>
    <row r="2" spans="1:13">
      <c r="A2" s="16" t="s">
        <v>280</v>
      </c>
      <c r="B2" s="16" t="s">
        <v>316</v>
      </c>
      <c r="C2" s="16" t="s">
        <v>317</v>
      </c>
      <c r="D2" s="16" t="s">
        <v>318</v>
      </c>
      <c r="E2" s="16" t="s">
        <v>319</v>
      </c>
      <c r="F2" s="16" t="s">
        <v>320</v>
      </c>
      <c r="G2" s="16" t="s">
        <v>321</v>
      </c>
      <c r="H2" s="16" t="s">
        <v>322</v>
      </c>
      <c r="I2" s="16" t="s">
        <v>323</v>
      </c>
      <c r="J2" s="16" t="s">
        <v>315</v>
      </c>
      <c r="K2" s="16" t="s">
        <v>324</v>
      </c>
      <c r="L2" s="16" t="s">
        <v>282</v>
      </c>
    </row>
    <row r="3" spans="1:13">
      <c r="A3" s="16" t="s">
        <v>283</v>
      </c>
      <c r="B3" s="19">
        <v>6.1551007049407467</v>
      </c>
      <c r="C3" s="19">
        <v>7.4648590985120213</v>
      </c>
      <c r="D3" s="17">
        <v>8.6973743422437284</v>
      </c>
      <c r="E3" s="19">
        <v>9.000704832768891</v>
      </c>
      <c r="F3" s="17">
        <v>10.226251190916781</v>
      </c>
      <c r="G3" s="19">
        <v>4.4245041971941985</v>
      </c>
      <c r="H3" s="17">
        <v>5.7402441586386335</v>
      </c>
      <c r="I3" s="17">
        <v>5.9872662025073176</v>
      </c>
      <c r="J3" s="17">
        <v>2.7854194925815232</v>
      </c>
      <c r="K3" s="19">
        <v>8.2230536934765865</v>
      </c>
      <c r="L3" s="17">
        <v>6.2768477468191879</v>
      </c>
      <c r="M3" s="19"/>
    </row>
    <row r="4" spans="1:13">
      <c r="A4" s="16" t="s">
        <v>289</v>
      </c>
      <c r="B4" s="19">
        <v>5.4615791010211003</v>
      </c>
      <c r="C4" s="19">
        <v>5.8176313044868975</v>
      </c>
      <c r="D4" s="17">
        <v>6.351963721096558</v>
      </c>
      <c r="E4" s="19">
        <v>6.2550550697977778</v>
      </c>
      <c r="F4" s="17">
        <v>10.858823049617738</v>
      </c>
      <c r="G4" s="19">
        <v>2.6255964670100069</v>
      </c>
      <c r="H4" s="17">
        <v>4.7167026077945859</v>
      </c>
      <c r="I4" s="17">
        <v>5.784459099212393</v>
      </c>
      <c r="J4" s="17">
        <v>2.4134701842956949</v>
      </c>
      <c r="K4" s="19">
        <v>6.4805857632114447</v>
      </c>
      <c r="L4" s="17">
        <v>5.3098367259661874</v>
      </c>
    </row>
    <row r="5" spans="1:13">
      <c r="A5" s="16" t="s">
        <v>286</v>
      </c>
      <c r="B5" s="19">
        <v>4.4800993245903538</v>
      </c>
      <c r="C5" s="19">
        <v>5.4033391585390369</v>
      </c>
      <c r="D5" s="17">
        <v>6.0658016299570674</v>
      </c>
      <c r="E5" s="19">
        <v>6.0385805222489326</v>
      </c>
      <c r="F5" s="17">
        <v>6.1833467322122617</v>
      </c>
      <c r="G5" s="19">
        <v>4.4073154362376634</v>
      </c>
      <c r="H5" s="17">
        <v>4.3786695201852339</v>
      </c>
      <c r="I5" s="17">
        <v>4.9450852946821202</v>
      </c>
      <c r="J5" s="17">
        <v>3.2060439751778724</v>
      </c>
      <c r="K5" s="19">
        <v>5.3132623439124362</v>
      </c>
      <c r="L5" s="17">
        <v>4.7212053960149936</v>
      </c>
    </row>
    <row r="6" spans="1:13">
      <c r="A6" s="16" t="s">
        <v>291</v>
      </c>
      <c r="B6" s="42">
        <v>1.1452212241571196</v>
      </c>
      <c r="C6" s="42">
        <v>1.0421552415651461</v>
      </c>
      <c r="D6" s="17">
        <v>1.297700656447395</v>
      </c>
      <c r="E6" s="42">
        <v>1.1228842752040276</v>
      </c>
      <c r="F6" s="17">
        <v>1.3736897676958588</v>
      </c>
      <c r="G6" s="42">
        <v>0.54731302885256428</v>
      </c>
      <c r="H6" s="17">
        <v>0.77790919684543935</v>
      </c>
      <c r="I6" s="17">
        <v>0.93442784600441609</v>
      </c>
      <c r="J6" s="17">
        <v>0.47067034081037812</v>
      </c>
      <c r="K6" s="42">
        <v>1.1305158466114953</v>
      </c>
      <c r="L6" s="17">
        <v>0.96542269656231072</v>
      </c>
    </row>
    <row r="7" spans="1:13">
      <c r="A7" s="16" t="s">
        <v>287</v>
      </c>
      <c r="B7" s="19">
        <v>0.57057259378289893</v>
      </c>
      <c r="C7" s="19">
        <v>0.57735127070667214</v>
      </c>
      <c r="D7" s="17">
        <v>0.65459020688606528</v>
      </c>
      <c r="E7" s="19">
        <v>0.74813797799098603</v>
      </c>
      <c r="F7" s="17">
        <v>0.72404684812268227</v>
      </c>
      <c r="G7" s="19">
        <v>0.29547803556134855</v>
      </c>
      <c r="H7" s="17">
        <v>0.36663191529748201</v>
      </c>
      <c r="I7" s="17">
        <v>0.33134210781316037</v>
      </c>
      <c r="J7" s="17">
        <v>0.26175084867840431</v>
      </c>
      <c r="K7" s="19">
        <v>0.73311347085514389</v>
      </c>
      <c r="L7" s="17">
        <v>0.51131217708786492</v>
      </c>
    </row>
    <row r="8" spans="1:13">
      <c r="A8" s="16" t="s">
        <v>294</v>
      </c>
      <c r="B8" s="19">
        <v>0.60883123744608969</v>
      </c>
      <c r="C8" s="19">
        <v>0.51543614309410346</v>
      </c>
      <c r="D8" s="17">
        <v>0.64360030364301268</v>
      </c>
      <c r="E8" s="19">
        <v>0.33708411602697397</v>
      </c>
      <c r="F8" s="17">
        <v>0.54816700860235523</v>
      </c>
      <c r="G8" s="19">
        <v>0.10237734772502954</v>
      </c>
      <c r="H8" s="17">
        <v>0.18441267176265508</v>
      </c>
      <c r="I8" s="17">
        <v>0.44735203109327681</v>
      </c>
      <c r="J8" s="17">
        <v>0.20750496568436408</v>
      </c>
      <c r="K8" s="19">
        <v>0.5439662654067341</v>
      </c>
      <c r="L8" s="17">
        <v>0.44752347927737723</v>
      </c>
    </row>
    <row r="9" spans="1:13" s="16" customFormat="1">
      <c r="A9" s="16" t="s">
        <v>284</v>
      </c>
      <c r="B9" s="19">
        <v>0.50938088249358771</v>
      </c>
      <c r="C9" s="19">
        <v>0.48367080640558335</v>
      </c>
      <c r="D9" s="17">
        <v>0.39850617936406868</v>
      </c>
      <c r="E9" s="19">
        <v>0.36797546400956338</v>
      </c>
      <c r="F9" s="17">
        <v>0.6700688580436156</v>
      </c>
      <c r="G9" s="19">
        <v>0.20085996943753462</v>
      </c>
      <c r="H9" s="17">
        <v>0.39529241985306807</v>
      </c>
      <c r="I9" s="17">
        <v>0.69095829486511906</v>
      </c>
      <c r="J9" s="17">
        <v>0.22014252650353791</v>
      </c>
      <c r="K9" s="19">
        <v>0.60418678806810411</v>
      </c>
      <c r="L9" s="17">
        <v>0.4386781732515756</v>
      </c>
      <c r="M9" s="26"/>
    </row>
    <row r="10" spans="1:13">
      <c r="A10" s="16" t="s">
        <v>285</v>
      </c>
      <c r="B10" s="19">
        <v>0.41566810881675986</v>
      </c>
      <c r="C10" s="19">
        <v>0.3769412663804157</v>
      </c>
      <c r="D10" s="17">
        <v>0.64932005818270244</v>
      </c>
      <c r="E10" s="19">
        <v>0.38985021385919705</v>
      </c>
      <c r="F10" s="17">
        <v>0.95655300817769873</v>
      </c>
      <c r="G10" s="19">
        <v>0.24397910734896769</v>
      </c>
      <c r="H10" s="17">
        <v>0.4866673199500573</v>
      </c>
      <c r="I10" s="17">
        <v>0.59381158402394252</v>
      </c>
      <c r="J10" s="17">
        <v>0.17943436995506093</v>
      </c>
      <c r="K10" s="19">
        <v>0.51248521490762</v>
      </c>
      <c r="L10" s="17">
        <v>0.43632242478280991</v>
      </c>
    </row>
    <row r="11" spans="1:13">
      <c r="A11" s="16" t="s">
        <v>293</v>
      </c>
      <c r="B11" s="19">
        <v>0.35105162722587274</v>
      </c>
      <c r="C11" s="19">
        <v>0.35571805449720206</v>
      </c>
      <c r="D11" s="17">
        <v>0.47561130974697596</v>
      </c>
      <c r="E11" s="19">
        <v>0.42722253489259876</v>
      </c>
      <c r="F11" s="17">
        <v>0.5183230446419127</v>
      </c>
      <c r="G11" s="19">
        <v>0.18372864303307773</v>
      </c>
      <c r="H11" s="17">
        <v>0.23533675282113545</v>
      </c>
      <c r="I11" s="17">
        <v>0.32261138034997783</v>
      </c>
      <c r="J11" s="17">
        <v>0.16590075597747039</v>
      </c>
      <c r="K11" s="19">
        <v>0.47339328274925596</v>
      </c>
      <c r="L11" s="17">
        <v>0.33607400361604428</v>
      </c>
    </row>
    <row r="12" spans="1:13">
      <c r="A12" s="16" t="s">
        <v>288</v>
      </c>
      <c r="B12" s="19">
        <v>0.16609305789782164</v>
      </c>
      <c r="C12" s="19">
        <v>0.11615427515790004</v>
      </c>
      <c r="D12" s="17">
        <v>0.13384324290343555</v>
      </c>
      <c r="E12" s="19">
        <v>0.13729602723125894</v>
      </c>
      <c r="F12" s="17">
        <v>0.24980605447753712</v>
      </c>
      <c r="G12" s="19">
        <v>6.8424960827714765E-2</v>
      </c>
      <c r="H12" s="17">
        <v>9.4583557477239552E-2</v>
      </c>
      <c r="I12" s="17">
        <v>0.10257672036922663</v>
      </c>
      <c r="J12" s="17">
        <v>6.8931787275889708E-2</v>
      </c>
      <c r="K12" s="19">
        <v>0.1242252988907605</v>
      </c>
      <c r="L12" s="17">
        <v>0.12964074863805519</v>
      </c>
    </row>
    <row r="13" spans="1:13">
      <c r="A13" s="16" t="s">
        <v>290</v>
      </c>
      <c r="B13" s="19">
        <v>9.8720181994016748E-2</v>
      </c>
      <c r="C13" s="19">
        <v>0.10537551211765955</v>
      </c>
      <c r="D13" s="17">
        <v>0.10271551627234221</v>
      </c>
      <c r="E13" s="19">
        <v>8.7746591595760856E-2</v>
      </c>
      <c r="F13" s="17">
        <v>0.12591371887539612</v>
      </c>
      <c r="G13" s="19">
        <v>6.5068208190611584E-2</v>
      </c>
      <c r="H13" s="17">
        <v>9.7821423142211622E-2</v>
      </c>
      <c r="I13" s="17">
        <v>0.11085940338677783</v>
      </c>
      <c r="J13" s="17">
        <v>5.3980945521549993E-2</v>
      </c>
      <c r="K13" s="19">
        <v>0.10792435928941971</v>
      </c>
      <c r="L13" s="17">
        <v>9.1876466984036509E-2</v>
      </c>
    </row>
    <row r="14" spans="1:13">
      <c r="A14" s="16" t="s">
        <v>292</v>
      </c>
      <c r="B14" s="42">
        <v>0</v>
      </c>
      <c r="C14" s="42">
        <v>0</v>
      </c>
      <c r="D14" s="17">
        <v>0</v>
      </c>
      <c r="E14" s="42">
        <v>0</v>
      </c>
      <c r="F14" s="17">
        <v>0</v>
      </c>
      <c r="G14" s="42">
        <v>0</v>
      </c>
      <c r="H14" s="17">
        <v>0</v>
      </c>
      <c r="I14" s="17">
        <v>0</v>
      </c>
      <c r="J14" s="17">
        <v>0</v>
      </c>
      <c r="K14" s="42">
        <v>0</v>
      </c>
      <c r="L14" s="17">
        <v>0</v>
      </c>
    </row>
    <row r="15" spans="1:13">
      <c r="A15" s="16" t="s">
        <v>295</v>
      </c>
      <c r="B15" s="26">
        <v>19.962318044366366</v>
      </c>
      <c r="C15" s="26">
        <v>22.25863213146264</v>
      </c>
      <c r="D15" s="16">
        <v>25.471027166743351</v>
      </c>
      <c r="E15" s="26">
        <v>24.912537625625969</v>
      </c>
      <c r="F15" s="16">
        <v>32.434989281383835</v>
      </c>
      <c r="G15" s="26">
        <v>13.164645401418717</v>
      </c>
      <c r="H15" s="16">
        <v>17.474271543767742</v>
      </c>
      <c r="I15" s="16">
        <v>20.25074996430773</v>
      </c>
      <c r="J15" s="16">
        <v>10.033250192461745</v>
      </c>
      <c r="K15" s="26">
        <v>24.246712327379001</v>
      </c>
      <c r="L15" s="17">
        <v>19.664740039000442</v>
      </c>
    </row>
    <row r="22" spans="1:4" ht="14.25" customHeight="1"/>
    <row r="27" spans="1:4" ht="15">
      <c r="B27"/>
      <c r="C27"/>
      <c r="D27"/>
    </row>
    <row r="28" spans="1:4" ht="15">
      <c r="B28"/>
      <c r="C28"/>
      <c r="D28"/>
    </row>
    <row r="29" spans="1:4" ht="15">
      <c r="A29" s="16" t="s">
        <v>283</v>
      </c>
      <c r="B29"/>
      <c r="C29"/>
      <c r="D29"/>
    </row>
    <row r="30" spans="1:4" ht="15">
      <c r="A30" s="16" t="s">
        <v>289</v>
      </c>
      <c r="B30"/>
      <c r="C30"/>
      <c r="D30"/>
    </row>
    <row r="31" spans="1:4" ht="15">
      <c r="A31" s="16" t="s">
        <v>286</v>
      </c>
      <c r="B31"/>
      <c r="C31"/>
      <c r="D31"/>
    </row>
    <row r="32" spans="1:4" ht="15">
      <c r="A32" s="16" t="s">
        <v>291</v>
      </c>
      <c r="B32"/>
      <c r="C32"/>
      <c r="D32"/>
    </row>
    <row r="33" spans="1:1">
      <c r="A33" s="16" t="s">
        <v>287</v>
      </c>
    </row>
    <row r="34" spans="1:1">
      <c r="A34" s="16" t="s">
        <v>294</v>
      </c>
    </row>
    <row r="35" spans="1:1">
      <c r="A35" s="16" t="s">
        <v>284</v>
      </c>
    </row>
    <row r="36" spans="1:1">
      <c r="A36" s="16" t="s">
        <v>285</v>
      </c>
    </row>
    <row r="37" spans="1:1">
      <c r="A37" s="16" t="s">
        <v>293</v>
      </c>
    </row>
    <row r="38" spans="1:1">
      <c r="A38" s="16" t="s">
        <v>288</v>
      </c>
    </row>
    <row r="39" spans="1:1">
      <c r="A39" s="16" t="s">
        <v>290</v>
      </c>
    </row>
    <row r="40" spans="1:1">
      <c r="A40" s="16" t="s">
        <v>292</v>
      </c>
    </row>
    <row r="41" spans="1:1">
      <c r="A41" s="16" t="s">
        <v>295</v>
      </c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8"/>
  <sheetViews>
    <sheetView tabSelected="1" topLeftCell="A425" zoomScaleNormal="100" workbookViewId="0">
      <selection activeCell="C451" sqref="C451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22">
        <v>952.2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23">
        <v>162.80000000000001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22">
        <v>18.600000000000001</v>
      </c>
      <c r="H5" s="20"/>
    </row>
    <row r="6" spans="1:8" ht="12.75">
      <c r="A6" s="58"/>
      <c r="B6" s="46"/>
      <c r="C6" s="24" t="s">
        <v>7</v>
      </c>
      <c r="D6" s="21" t="s">
        <v>3</v>
      </c>
      <c r="E6" s="23">
        <v>23.5</v>
      </c>
      <c r="H6" s="20"/>
    </row>
    <row r="7" spans="1:8" ht="12.75">
      <c r="A7" s="58"/>
      <c r="B7" s="46"/>
      <c r="C7" s="24" t="s">
        <v>8</v>
      </c>
      <c r="D7" s="21" t="s">
        <v>3</v>
      </c>
      <c r="E7" s="22">
        <v>74.099999999999994</v>
      </c>
      <c r="H7" s="20"/>
    </row>
    <row r="8" spans="1:8" ht="12.75">
      <c r="A8" s="58"/>
      <c r="B8" s="46"/>
      <c r="C8" s="24" t="s">
        <v>9</v>
      </c>
      <c r="D8" s="21" t="s">
        <v>3</v>
      </c>
      <c r="E8" s="23">
        <v>8.4</v>
      </c>
      <c r="H8" s="20"/>
    </row>
    <row r="9" spans="1:8" ht="21">
      <c r="A9" s="58"/>
      <c r="B9" s="47"/>
      <c r="C9" s="24" t="s">
        <v>10</v>
      </c>
      <c r="D9" s="21" t="s">
        <v>3</v>
      </c>
      <c r="E9" s="22">
        <v>38.200000000000003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23">
        <v>27.3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22">
        <v>19.5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23">
        <v>7.7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22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23">
        <v>33.799999999999997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22">
        <v>27.6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23">
        <v>6.2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22">
        <v>212.9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23">
        <v>66.2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22">
        <v>53.4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23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22">
        <v>24.7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23">
        <v>36.1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22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23">
        <v>49.8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22">
        <v>18.399999999999999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23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22">
        <v>10.8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23">
        <v>2.8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22">
        <v>4.8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23">
        <v>8.5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22">
        <v>23.8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23">
        <v>7.4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22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23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22">
        <v>140.1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23">
        <v>49.7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22">
        <v>69.099999999999994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23">
        <v>21.2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22">
        <v>30.6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23">
        <v>1.4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22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23">
        <v>28.2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22">
        <v>100.4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23">
        <v>14.2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22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23">
        <v>19.899999999999999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22">
        <v>32.9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23">
        <v>10.199999999999999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22">
        <v>6.8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23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22">
        <v>3.2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23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22">
        <v>90.5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23">
        <v>21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22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23">
        <v>14.5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22">
        <v>41.7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23">
        <v>5.2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22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23">
        <v>93.1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22">
        <v>70.5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23">
        <v>10.9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22">
        <v>3.3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23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22">
        <v>7.5</v>
      </c>
    </row>
    <row r="66" spans="1:9" ht="12.75">
      <c r="A66" s="59"/>
      <c r="B66" s="54" t="s">
        <v>68</v>
      </c>
      <c r="C66" s="56"/>
      <c r="D66" s="21" t="s">
        <v>3</v>
      </c>
      <c r="E66" s="23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18.600000000000001</v>
      </c>
      <c r="F75" s="26">
        <f>E75*(365.25/7)</f>
        <v>970.52142857142871</v>
      </c>
      <c r="G75" s="26">
        <v>0.99999999999999989</v>
      </c>
      <c r="H75" s="27"/>
      <c r="I75" s="26">
        <f>SUM(I77,I76)</f>
        <v>1.2117421568491094</v>
      </c>
    </row>
    <row r="76" spans="1:9">
      <c r="C76" s="26" t="s">
        <v>79</v>
      </c>
      <c r="D76" s="26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0.50163519396441625</v>
      </c>
    </row>
    <row r="77" spans="1:9">
      <c r="C77" s="26" t="s">
        <v>80</v>
      </c>
      <c r="D77" s="26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0.71010696288469299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23.5</v>
      </c>
      <c r="F80" s="26">
        <f>E80*(365.25/7)</f>
        <v>1226.1964285714287</v>
      </c>
      <c r="G80" s="26">
        <v>1</v>
      </c>
      <c r="H80" s="27"/>
      <c r="I80" s="26">
        <f>SUM(I81,I84)</f>
        <v>2.1379766645401381</v>
      </c>
    </row>
    <row r="81" spans="1:9">
      <c r="A81" s="19"/>
      <c r="C81" s="26" t="s">
        <v>84</v>
      </c>
      <c r="D81" s="26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2.0511732658169497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8.680339872318836E-2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74.099999999999994</v>
      </c>
      <c r="F88" s="26">
        <f>E88*(365.25/7)</f>
        <v>3866.4321428571429</v>
      </c>
      <c r="G88" s="26">
        <v>1</v>
      </c>
      <c r="H88" s="27"/>
      <c r="I88" s="26">
        <f>SUM(I89,I91,I94,I96,I98,I100)</f>
        <v>2.3438418644607451</v>
      </c>
    </row>
    <row r="89" spans="1:9">
      <c r="A89" s="19"/>
      <c r="C89" s="26" t="s">
        <v>91</v>
      </c>
      <c r="D89" s="26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0.35526998374397417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1.0397920417769815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4.5976115543337838E-2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7.9413290483947158E-2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0.19853322620986791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0.62485720670263689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8.4</v>
      </c>
      <c r="F103" s="26">
        <f>E103*(365.25/7)</f>
        <v>438.3</v>
      </c>
      <c r="G103" s="26">
        <v>1</v>
      </c>
      <c r="H103" s="27"/>
      <c r="I103" s="26">
        <f>SUM(I104:I105)</f>
        <v>0.13497789946202324</v>
      </c>
    </row>
    <row r="104" spans="1:9">
      <c r="A104" s="19"/>
      <c r="C104" s="26" t="s">
        <v>99</v>
      </c>
      <c r="D104" s="26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3.8565114132006639E-2</v>
      </c>
    </row>
    <row r="105" spans="1:9">
      <c r="A105" s="19"/>
      <c r="C105" s="26" t="s">
        <v>100</v>
      </c>
      <c r="D105" s="26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9.6412785330016598E-2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38.200000000000003</v>
      </c>
      <c r="F108" s="26">
        <f>E108*(365.25/7)</f>
        <v>1993.2214285714288</v>
      </c>
      <c r="G108" s="26">
        <v>0.9973821989528795</v>
      </c>
      <c r="H108" s="27"/>
      <c r="I108" s="26">
        <f>F108*H112</f>
        <v>0.44830916150717237</v>
      </c>
    </row>
    <row r="109" spans="1:9">
      <c r="C109" s="26" t="s">
        <v>102</v>
      </c>
      <c r="D109" s="26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6" t="s">
        <v>104</v>
      </c>
      <c r="D111" s="26">
        <f>F108-SUM(F109:F110)</f>
        <v>5.2178571428573832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162.80000000000001</v>
      </c>
      <c r="F122" s="30">
        <f>E122*(365.25/7)</f>
        <v>8494.6714285714297</v>
      </c>
      <c r="H122" s="31"/>
      <c r="I122" s="30">
        <f>SUM(I108,I103,I88,I80,I75)</f>
        <v>6.2768477468191879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19.5</v>
      </c>
      <c r="F125" s="26">
        <f t="shared" ref="F125:F133" si="0">E125*(365.25/7)</f>
        <v>1017.4821428571429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6" customFormat="1">
      <c r="B130" s="26" t="s">
        <v>13</v>
      </c>
      <c r="E130" s="26">
        <f>E12</f>
        <v>7.7</v>
      </c>
      <c r="F130" s="19">
        <f t="shared" si="0"/>
        <v>401.77500000000003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27.3</v>
      </c>
      <c r="F135" s="30">
        <f>E135*(365.25/7)</f>
        <v>1424.4750000000001</v>
      </c>
      <c r="H135" s="31"/>
      <c r="I135" s="30">
        <f>F135*H134</f>
        <v>0.4386781732515756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27.6</v>
      </c>
      <c r="F138" s="26">
        <f t="shared" ref="F138:F151" si="1">E138*(365.25/7)</f>
        <v>1440.1285714285716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6" customFormat="1">
      <c r="B146" s="26" t="s">
        <v>18</v>
      </c>
      <c r="E146" s="26">
        <f>E16</f>
        <v>6.2</v>
      </c>
      <c r="F146" s="26">
        <f t="shared" si="1"/>
        <v>323.50714285714287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33.799999999999997</v>
      </c>
      <c r="F154" s="30">
        <f>E154*(365.25/7)</f>
        <v>1763.6357142857141</v>
      </c>
      <c r="H154" s="31"/>
      <c r="I154" s="30">
        <f>F154*AVERAGE(H152:H153)</f>
        <v>0.43632242478280991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66.2</v>
      </c>
      <c r="F157" s="26">
        <f>E157*(365.25/7)</f>
        <v>3454.221428571429</v>
      </c>
      <c r="G157" s="26">
        <v>1.0151057401812689</v>
      </c>
      <c r="H157" s="27"/>
      <c r="I157" s="26">
        <f>F157*AVERAGE(H159:H160)</f>
        <v>0.46719995983877366</v>
      </c>
    </row>
    <row r="158" spans="1:9">
      <c r="C158" s="26" t="s">
        <v>20</v>
      </c>
      <c r="D158" s="26"/>
      <c r="E158" s="28">
        <f>G158*E157</f>
        <v>66.2</v>
      </c>
      <c r="F158" s="19">
        <f>E158*(365.25/7)</f>
        <v>3454.221428571429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53.4</v>
      </c>
      <c r="F161" s="26">
        <f>E161*(365.25/7)</f>
        <v>2786.3357142857144</v>
      </c>
      <c r="G161" s="26">
        <v>1</v>
      </c>
      <c r="H161" s="27"/>
      <c r="I161" s="26">
        <f>SUM(I162,I168,I164)</f>
        <v>0.6387648692551704</v>
      </c>
    </row>
    <row r="162" spans="2:9" s="19" customFormat="1">
      <c r="C162" s="26" t="s">
        <v>130</v>
      </c>
      <c r="D162" s="26"/>
      <c r="E162" s="28">
        <f>G162*E161</f>
        <v>33.200000000000003</v>
      </c>
      <c r="F162" s="19">
        <f>E162*(365.25/7)</f>
        <v>1732.3285714285716</v>
      </c>
      <c r="G162" s="19">
        <v>0.62172284644194764</v>
      </c>
      <c r="H162" s="25"/>
      <c r="I162" s="19">
        <f>F162*H163</f>
        <v>0.33418987026118263</v>
      </c>
    </row>
    <row r="163" spans="2:9" s="19" customFormat="1">
      <c r="C163" s="26"/>
      <c r="D163" s="33" t="s">
        <v>129</v>
      </c>
      <c r="E163" s="28"/>
      <c r="F163" s="26"/>
      <c r="H163" s="25">
        <f>B492</f>
        <v>1.9291367456093599E-4</v>
      </c>
    </row>
    <row r="164" spans="2:9" s="19" customFormat="1">
      <c r="C164" s="26" t="s">
        <v>131</v>
      </c>
      <c r="D164" s="26"/>
      <c r="E164" s="28">
        <f>G164*E161</f>
        <v>2.8</v>
      </c>
      <c r="F164" s="19">
        <f>E164*(365.25/7)</f>
        <v>146.1</v>
      </c>
      <c r="G164" s="19">
        <v>5.2434456928838948E-2</v>
      </c>
      <c r="H164" s="25"/>
      <c r="I164" s="19">
        <f>F164*AVERAGE(H165:H167)</f>
        <v>0.12942729590529573</v>
      </c>
    </row>
    <row r="165" spans="2:9" s="19" customFormat="1">
      <c r="C165" s="26"/>
      <c r="D165" s="33" t="s">
        <v>132</v>
      </c>
      <c r="E165" s="28"/>
      <c r="F165" s="26"/>
      <c r="H165" s="25">
        <f>B479</f>
        <v>1.4906108433209899E-3</v>
      </c>
    </row>
    <row r="166" spans="2:9" s="19" customFormat="1">
      <c r="C166" s="26"/>
      <c r="D166" s="33" t="s">
        <v>133</v>
      </c>
      <c r="E166" s="28"/>
      <c r="F166" s="26"/>
      <c r="H166" s="25">
        <f>B478</f>
        <v>8.8192919598841597E-4</v>
      </c>
    </row>
    <row r="167" spans="2:9" s="19" customFormat="1">
      <c r="C167" s="26"/>
      <c r="D167" s="33" t="s">
        <v>134</v>
      </c>
      <c r="E167" s="28"/>
      <c r="F167" s="26"/>
      <c r="H167" s="25">
        <f>B470</f>
        <v>2.8510464047079402E-4</v>
      </c>
    </row>
    <row r="168" spans="2:9" s="19" customFormat="1">
      <c r="C168" s="26" t="s">
        <v>135</v>
      </c>
      <c r="D168" s="26"/>
      <c r="E168" s="28">
        <f>G168*E161</f>
        <v>17.399999999999999</v>
      </c>
      <c r="F168" s="19">
        <f>E168*(365.25/7)</f>
        <v>907.90714285714284</v>
      </c>
      <c r="G168" s="19">
        <v>0.32584269662921345</v>
      </c>
      <c r="H168" s="25"/>
      <c r="I168" s="19">
        <f>F168*H169</f>
        <v>0.17514770308869207</v>
      </c>
    </row>
    <row r="169" spans="2:9" s="19" customFormat="1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16.250000000000014</v>
      </c>
      <c r="F170" s="26">
        <f>E170*(365.25/7)</f>
        <v>847.90178571428646</v>
      </c>
      <c r="G170" s="26">
        <v>1</v>
      </c>
      <c r="H170" s="27"/>
      <c r="I170" s="26">
        <f>SUM(I171,I175)</f>
        <v>0.21018178024871503</v>
      </c>
    </row>
    <row r="171" spans="2:9" s="19" customFormat="1">
      <c r="C171" s="26" t="s">
        <v>137</v>
      </c>
      <c r="D171" s="26"/>
      <c r="E171" s="28">
        <f>G171*E170</f>
        <v>2.9453125000000027</v>
      </c>
      <c r="F171" s="19">
        <f>E171*(365.25/7)</f>
        <v>153.68219866071442</v>
      </c>
      <c r="G171" s="19">
        <v>0.18124999999999999</v>
      </c>
      <c r="H171" s="25"/>
      <c r="I171" s="19">
        <f>F171*AVERAGE(H172:H174)</f>
        <v>0.13614422588252381</v>
      </c>
    </row>
    <row r="172" spans="2:9" s="19" customFormat="1">
      <c r="C172" s="26"/>
      <c r="D172" s="33" t="s">
        <v>132</v>
      </c>
      <c r="E172" s="28"/>
      <c r="F172" s="26"/>
      <c r="H172" s="25">
        <f>B479</f>
        <v>1.4906108433209899E-3</v>
      </c>
    </row>
    <row r="173" spans="2:9" s="19" customFormat="1">
      <c r="C173" s="26"/>
      <c r="D173" s="33" t="s">
        <v>133</v>
      </c>
      <c r="E173" s="28"/>
      <c r="F173" s="26"/>
      <c r="H173" s="25">
        <f>B478</f>
        <v>8.8192919598841597E-4</v>
      </c>
    </row>
    <row r="174" spans="2:9" s="19" customFormat="1">
      <c r="C174" s="26"/>
      <c r="D174" s="33" t="s">
        <v>134</v>
      </c>
      <c r="E174" s="28"/>
      <c r="F174" s="26"/>
      <c r="H174" s="25">
        <f>B470</f>
        <v>2.8510464047079402E-4</v>
      </c>
    </row>
    <row r="175" spans="2:9" s="19" customFormat="1">
      <c r="C175" s="26" t="s">
        <v>138</v>
      </c>
      <c r="D175" s="26"/>
      <c r="E175" s="28">
        <f>G175*E170</f>
        <v>13.304687500000011</v>
      </c>
      <c r="F175" s="19">
        <f>E175*(365.25/7)</f>
        <v>694.21958705357201</v>
      </c>
      <c r="G175" s="19">
        <v>0.81874999999999998</v>
      </c>
      <c r="H175" s="25"/>
      <c r="I175" s="19">
        <f>F175*H176</f>
        <v>7.4037554366191208E-2</v>
      </c>
    </row>
    <row r="176" spans="2:9" s="19" customFormat="1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24.7</v>
      </c>
      <c r="F177" s="26">
        <f>E177*(365.25/7)</f>
        <v>1288.8107142857143</v>
      </c>
      <c r="G177" s="26">
        <v>0.99595141700404854</v>
      </c>
      <c r="H177" s="27"/>
      <c r="I177" s="26">
        <f>SUM(I178,I180,I182,I184)</f>
        <v>0.1941287398070104</v>
      </c>
    </row>
    <row r="178" spans="1:9">
      <c r="A178" s="34"/>
      <c r="C178" s="26" t="s">
        <v>140</v>
      </c>
      <c r="D178" s="26"/>
      <c r="E178" s="28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1.530491678109824E-2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9.1871238467410212E-3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0.16907768792039277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5.2178571428571558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5.5901125877838337E-4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36.1</v>
      </c>
      <c r="F186" s="26">
        <f>E186*(365.25/7)</f>
        <v>1883.6464285714287</v>
      </c>
      <c r="G186" s="26">
        <v>0.99722991689750695</v>
      </c>
      <c r="H186" s="27"/>
      <c r="I186" s="26">
        <f>SUM(I187,I189,I191,I193,I195)</f>
        <v>3.1621973006128909</v>
      </c>
    </row>
    <row r="187" spans="1:9">
      <c r="C187" s="26" t="s">
        <v>147</v>
      </c>
      <c r="D187" s="26"/>
      <c r="E187" s="28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3.0114871471564286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0.12990439699318482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1.619281893005808E-2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5.2178571428571558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1.1532343833048264E-3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3.4597031499144703E-3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16.250000000000014</v>
      </c>
      <c r="F197" s="26">
        <f>E197*(365.25/7)</f>
        <v>847.90178571428646</v>
      </c>
      <c r="G197" s="26">
        <v>1</v>
      </c>
      <c r="H197" s="27"/>
      <c r="I197" s="26">
        <f>F197*H199</f>
        <v>4.8732746252433665E-2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212.9</v>
      </c>
      <c r="F200" s="30">
        <f>E200*(365.25/7)</f>
        <v>11108.817857142858</v>
      </c>
      <c r="H200" s="31"/>
      <c r="I200" s="30">
        <f>SUM(I161,I170,I157,I177,I186,I197)</f>
        <v>4.7212053960149936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18.399999999999999</v>
      </c>
      <c r="F203" s="26">
        <f>E203*(365.25/7)</f>
        <v>960.08571428571429</v>
      </c>
      <c r="G203" s="26">
        <v>0.97826086956521752</v>
      </c>
      <c r="H203" s="27"/>
      <c r="I203" s="26">
        <f>SUM(I204,I206,I208)</f>
        <v>0.21365481935051681</v>
      </c>
    </row>
    <row r="204" spans="1:9">
      <c r="A204" s="19"/>
      <c r="C204" s="26" t="s">
        <v>159</v>
      </c>
      <c r="D204" s="26"/>
      <c r="E204" s="28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0.17924669861537657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3.2182211878094433E-2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20.87142857142851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2.2259088570457872E-3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4.5</v>
      </c>
      <c r="F210" s="26">
        <f>E210*(365.25/7)</f>
        <v>234.80357142857144</v>
      </c>
      <c r="G210" s="26">
        <v>1</v>
      </c>
      <c r="H210" s="27"/>
      <c r="I210" s="26">
        <f>F211*H212</f>
        <v>6.0341647271427067E-2</v>
      </c>
    </row>
    <row r="211" spans="1:9">
      <c r="A211" s="19"/>
      <c r="C211" s="26" t="s">
        <v>28</v>
      </c>
      <c r="D211" s="26"/>
      <c r="E211" s="28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10.8</v>
      </c>
      <c r="F213" s="26">
        <f>E213*(365.25/7)</f>
        <v>563.52857142857147</v>
      </c>
      <c r="G213" s="26">
        <v>1</v>
      </c>
      <c r="H213" s="27"/>
      <c r="I213" s="26">
        <f>SUM(I214,I215,I217)</f>
        <v>0.10058381897404564</v>
      </c>
    </row>
    <row r="214" spans="1:9">
      <c r="A214" s="19"/>
      <c r="C214" s="26" t="s">
        <v>163</v>
      </c>
      <c r="D214" s="26"/>
      <c r="E214" s="28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8.7431124063460708E-2</v>
      </c>
    </row>
    <row r="215" spans="1:9">
      <c r="A215" s="19"/>
      <c r="C215" s="26" t="s">
        <v>164</v>
      </c>
      <c r="D215" s="26"/>
      <c r="E215" s="28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8.7431124063460704E-3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4.4095825042388681E-3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2.8</v>
      </c>
      <c r="F220" s="26">
        <f>E220*(365.25/7)</f>
        <v>146.1</v>
      </c>
      <c r="G220" s="26">
        <v>1</v>
      </c>
      <c r="H220" s="27"/>
      <c r="I220" s="26">
        <f>F220*H222</f>
        <v>2.5568125144365222E-2</v>
      </c>
    </row>
    <row r="221" spans="1:9">
      <c r="A221" s="19"/>
      <c r="C221" s="26" t="s">
        <v>168</v>
      </c>
      <c r="D221" s="26"/>
      <c r="E221" s="28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4.8</v>
      </c>
      <c r="F223" s="26">
        <f>E223*(365.25/7)</f>
        <v>250.45714285714286</v>
      </c>
      <c r="G223" s="26">
        <v>1</v>
      </c>
      <c r="H223" s="27"/>
      <c r="I223" s="26">
        <f>SUM(I224:I225)</f>
        <v>4.383107167605467E-2</v>
      </c>
    </row>
    <row r="224" spans="1:9">
      <c r="A224" s="19"/>
      <c r="C224" s="26" t="s">
        <v>170</v>
      </c>
      <c r="D224" s="26"/>
      <c r="E224" s="28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2.1002388511442861E-2</v>
      </c>
    </row>
    <row r="225" spans="1:9">
      <c r="A225" s="19"/>
      <c r="C225" s="26" t="s">
        <v>171</v>
      </c>
      <c r="D225" s="26"/>
      <c r="E225" s="28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2.2828683164611809E-2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8.5</v>
      </c>
      <c r="F227" s="26">
        <f>E227*(365.25/7)</f>
        <v>443.51785714285717</v>
      </c>
      <c r="G227" s="26">
        <v>0.9882352941176471</v>
      </c>
      <c r="H227" s="27"/>
      <c r="I227" s="26">
        <f>SUM(I228,I231)</f>
        <v>6.7332694671455473E-2</v>
      </c>
    </row>
    <row r="228" spans="1:9">
      <c r="A228" s="19"/>
      <c r="C228" s="26" t="s">
        <v>172</v>
      </c>
      <c r="D228" s="26"/>
      <c r="E228" s="28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5.7575190006099362E-2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9.7575046653561107E-3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49.8</v>
      </c>
      <c r="F234" s="30">
        <f>E234*(365.25/7)</f>
        <v>2598.4928571428572</v>
      </c>
      <c r="H234" s="31"/>
      <c r="I234" s="30">
        <f>SUM(I227,I220,I213,I210,I203,I223)</f>
        <v>0.51131217708786492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7.4</v>
      </c>
      <c r="F237" s="26">
        <f>E237*(365.25/7)</f>
        <v>386.12142857142862</v>
      </c>
      <c r="G237" s="26">
        <v>0.98648648648648651</v>
      </c>
      <c r="H237" s="27"/>
      <c r="I237" s="26">
        <f>SUM(I238,I239,I241)</f>
        <v>6.9248612105262189E-2</v>
      </c>
    </row>
    <row r="238" spans="1:9">
      <c r="C238" s="26" t="s">
        <v>177</v>
      </c>
      <c r="D238" s="26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5.5702895162479421E-2</v>
      </c>
    </row>
    <row r="239" spans="1:9">
      <c r="C239" s="26" t="s">
        <v>178</v>
      </c>
      <c r="D239" s="26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1.8882337343213362E-3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1.1657483208461427E-2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8.1999999999999993</v>
      </c>
      <c r="F243" s="26">
        <f>E243*(365.25/7)</f>
        <v>427.8642857142857</v>
      </c>
      <c r="G243" s="26">
        <v>0.96129032258064506</v>
      </c>
      <c r="H243" s="27"/>
      <c r="I243" s="26">
        <f>SUM(I244,I245,I246)</f>
        <v>2.177485975096104E-2</v>
      </c>
    </row>
    <row r="244" spans="1:9">
      <c r="C244" s="26" t="s">
        <v>180</v>
      </c>
      <c r="D244" s="26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1.4846495284746162E-2</v>
      </c>
    </row>
    <row r="245" spans="1:9">
      <c r="C245" s="26" t="s">
        <v>181</v>
      </c>
      <c r="D245" s="26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6.2213885002745835E-3</v>
      </c>
    </row>
    <row r="246" spans="1:9">
      <c r="C246" s="26" t="s">
        <v>182</v>
      </c>
      <c r="D246" s="26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7.0697596594029345E-4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8.1999999999999993</v>
      </c>
      <c r="F248" s="19">
        <f>E248*(365.25/7)</f>
        <v>427.8642857142857</v>
      </c>
      <c r="G248" s="26">
        <v>1</v>
      </c>
      <c r="H248" s="27"/>
      <c r="I248" s="26">
        <f>F248*H250</f>
        <v>3.8617276781831959E-2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23.8</v>
      </c>
      <c r="F251" s="30">
        <f>E251*(365.25/7)</f>
        <v>1241.8500000000001</v>
      </c>
      <c r="H251" s="31"/>
      <c r="I251" s="30">
        <f>SUM(I248,I243,I237)</f>
        <v>0.12964074863805519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49.7</v>
      </c>
      <c r="F254" s="26">
        <f>E254*(365.25/7)</f>
        <v>2593.2750000000001</v>
      </c>
      <c r="G254" s="26">
        <v>0.96780684104627757</v>
      </c>
      <c r="H254" s="27"/>
      <c r="I254" s="26">
        <f>F254*H259</f>
        <v>0.35821388611365212</v>
      </c>
    </row>
    <row r="255" spans="1:9">
      <c r="C255" s="26" t="s">
        <v>186</v>
      </c>
      <c r="D255" s="26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69.099999999999994</v>
      </c>
      <c r="F260" s="26">
        <f>E260*(365.25/7)</f>
        <v>3605.5392857142856</v>
      </c>
      <c r="G260" s="26">
        <v>1</v>
      </c>
      <c r="H260" s="27"/>
      <c r="I260" s="26">
        <f>SUM(I261,I263,I265,I267,I269)</f>
        <v>3.9455230241236197</v>
      </c>
    </row>
    <row r="261" spans="1:9">
      <c r="C261" s="26" t="s">
        <v>191</v>
      </c>
      <c r="D261" s="26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4.5407394014406612E-2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3.6679409032633821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4.3822906565583297E-2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5.1752380926314713E-2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0.13659943935393332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21.2</v>
      </c>
      <c r="F271" s="26">
        <f>E271*(365.25/7)</f>
        <v>1106.1857142857143</v>
      </c>
      <c r="G271" s="26">
        <v>1.0047169811320757</v>
      </c>
      <c r="H271" s="27"/>
      <c r="I271" s="26">
        <f>SUM(I272,I274,I276,I278,I280,I282,I287)</f>
        <v>1.0060998157289158</v>
      </c>
    </row>
    <row r="272" spans="1:9">
      <c r="A272" s="19"/>
      <c r="C272" s="26" t="s">
        <v>198</v>
      </c>
      <c r="D272" s="26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4.3519015610407316E-2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0.32476560080977868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8.2443793317589359E-2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0.49900190692225138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1.4059938207051158E-2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4.230956086183775E-2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140.1</v>
      </c>
      <c r="F289" s="30">
        <f>E289*(365.25/7)</f>
        <v>7310.2178571428567</v>
      </c>
      <c r="H289" s="31"/>
      <c r="I289" s="30">
        <f>SUM(I254,I260,I271)</f>
        <v>5.3098367259661874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1.4</v>
      </c>
      <c r="F292" s="26">
        <f>E292*(365.25/7)</f>
        <v>73.05</v>
      </c>
      <c r="G292" s="26">
        <v>1</v>
      </c>
      <c r="H292" s="27"/>
      <c r="I292" s="26">
        <f>F292*H294</f>
        <v>1.6511871879491932E-2</v>
      </c>
    </row>
    <row r="293" spans="1:9">
      <c r="C293" s="26" t="s">
        <v>42</v>
      </c>
      <c r="D293" s="26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1.0000000000000036</v>
      </c>
      <c r="F295" s="26">
        <f>E295*(365.25/7)</f>
        <v>52.178571428571615</v>
      </c>
      <c r="G295" s="26">
        <v>1</v>
      </c>
      <c r="H295" s="27"/>
      <c r="I295" s="26">
        <f>F295*H297</f>
        <v>9.7145693403845566E-3</v>
      </c>
    </row>
    <row r="296" spans="1:9">
      <c r="C296" s="26" t="s">
        <v>43</v>
      </c>
      <c r="D296" s="26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28.2</v>
      </c>
      <c r="F298" s="26">
        <f>E298*(365.25/7)</f>
        <v>1471.4357142857143</v>
      </c>
      <c r="G298" s="26">
        <v>1</v>
      </c>
      <c r="H298" s="27"/>
      <c r="I298" s="26">
        <f>F298*H300</f>
        <v>6.5650025764160014E-2</v>
      </c>
    </row>
    <row r="299" spans="1:9">
      <c r="C299" s="26" t="s">
        <v>44</v>
      </c>
      <c r="D299" s="26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30.6</v>
      </c>
      <c r="F301" s="30">
        <f>E301*(365.25/7)</f>
        <v>1596.6642857142858</v>
      </c>
      <c r="H301" s="31"/>
      <c r="I301" s="30">
        <f>SUM(I292,I295,I298)</f>
        <v>9.1876466984036509E-2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14.2</v>
      </c>
      <c r="F304" s="26">
        <f>E304*(365.25/7)</f>
        <v>740.93571428571431</v>
      </c>
      <c r="G304" s="26">
        <v>1.0000000000000002</v>
      </c>
      <c r="H304" s="27"/>
      <c r="I304" s="26">
        <f>SUM(I305,I306,I307,I309)</f>
        <v>0.1367019454741292</v>
      </c>
    </row>
    <row r="305" spans="1:9">
      <c r="C305" s="26" t="s">
        <v>212</v>
      </c>
      <c r="D305" s="26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6.994489925076855E-2</v>
      </c>
    </row>
    <row r="306" spans="1:9">
      <c r="C306" s="26" t="s">
        <v>213</v>
      </c>
      <c r="D306" s="26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3.5943906559422735E-2</v>
      </c>
    </row>
    <row r="307" spans="1:9">
      <c r="C307" s="26" t="s">
        <v>214</v>
      </c>
      <c r="D307" s="26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2.9143708021153566E-2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1.6694316427843454E-3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6.6000000000000014</v>
      </c>
      <c r="F311" s="26">
        <f>E311*(365.25/7)</f>
        <v>344.37857142857149</v>
      </c>
      <c r="G311" s="26">
        <v>1</v>
      </c>
      <c r="H311" s="27"/>
      <c r="I311" s="26">
        <f>E311*H313</f>
        <v>1.1550282406078748E-3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19.899999999999999</v>
      </c>
      <c r="F314" s="26">
        <f>E314*(365.25/7)</f>
        <v>1038.3535714285713</v>
      </c>
      <c r="G314" s="26">
        <v>1.0050251256281406</v>
      </c>
      <c r="H314" s="27"/>
      <c r="I314" s="26">
        <f>SUM(I315,I316,I318,I320)</f>
        <v>0.26359718907019514</v>
      </c>
    </row>
    <row r="315" spans="1:9">
      <c r="A315" s="19"/>
      <c r="C315" s="26" t="s">
        <v>216</v>
      </c>
      <c r="D315" s="26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3.8352187716547838E-2</v>
      </c>
    </row>
    <row r="316" spans="1:9">
      <c r="A316" s="19"/>
      <c r="C316" s="26" t="s">
        <v>217</v>
      </c>
      <c r="D316" s="26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4.1091629696301257E-2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0.13210397404203111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5.2049397615314921E-2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32.9</v>
      </c>
      <c r="F322" s="26">
        <f>E322*(365.25/7)</f>
        <v>1716.675</v>
      </c>
      <c r="G322" s="26">
        <v>1.0000000000000002</v>
      </c>
      <c r="H322" s="27"/>
      <c r="I322" s="26">
        <f>SUM(I323,I325,I327,I329)</f>
        <v>0.16194236619216548</v>
      </c>
    </row>
    <row r="323" spans="1:9">
      <c r="A323" s="19"/>
      <c r="C323" s="26" t="s">
        <v>221</v>
      </c>
      <c r="D323" s="26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7.074989457840905E-2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6.9469452539862406E-2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9.2400395681100297E-3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1.2482979505784012E-2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10.199999999999999</v>
      </c>
      <c r="F331" s="26">
        <f>E331*(365.25/7)</f>
        <v>532.22142857142853</v>
      </c>
      <c r="G331" s="26">
        <v>1.0098039215686276</v>
      </c>
      <c r="H331" s="27"/>
      <c r="I331" s="26">
        <f>SUM(I332:I334,I335)</f>
        <v>0.22803263898971043</v>
      </c>
    </row>
    <row r="332" spans="1:9">
      <c r="A332" s="19"/>
      <c r="C332" s="26" t="s">
        <v>230</v>
      </c>
      <c r="D332" s="26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7.3059000841363547E-2</v>
      </c>
    </row>
    <row r="333" spans="1:9">
      <c r="A333" s="19"/>
      <c r="C333" s="26" t="s">
        <v>231</v>
      </c>
      <c r="D333" s="26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7.3059000841363547E-2</v>
      </c>
    </row>
    <row r="334" spans="1:9">
      <c r="A334" s="19"/>
      <c r="C334" s="26" t="s">
        <v>232</v>
      </c>
      <c r="D334" s="26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2.4353000280454517E-2</v>
      </c>
    </row>
    <row r="335" spans="1:9">
      <c r="A335" s="19"/>
      <c r="C335" s="26" t="s">
        <v>233</v>
      </c>
      <c r="D335" s="26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5.7561637026528847E-2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6.8</v>
      </c>
      <c r="F337" s="26">
        <f>E337*(365.25/7)</f>
        <v>354.81428571428575</v>
      </c>
      <c r="G337" s="26">
        <v>1</v>
      </c>
      <c r="H337" s="27"/>
      <c r="I337" s="26">
        <f>F337*H339</f>
        <v>7.1274457496952867E-2</v>
      </c>
    </row>
    <row r="338" spans="1:9">
      <c r="A338" s="19"/>
      <c r="C338" s="26" t="s">
        <v>51</v>
      </c>
      <c r="D338" s="26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6.6000000000000014</v>
      </c>
      <c r="F340" s="26">
        <f>E340*(365.25/7)</f>
        <v>344.37857142857149</v>
      </c>
      <c r="G340" s="26">
        <v>1</v>
      </c>
      <c r="H340" s="27"/>
      <c r="I340" s="26">
        <f>F340*H342</f>
        <v>6.917814992351308E-2</v>
      </c>
    </row>
    <row r="341" spans="1:9">
      <c r="A341" s="19"/>
      <c r="C341" s="26" t="s">
        <v>52</v>
      </c>
      <c r="D341" s="26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3.2</v>
      </c>
      <c r="F343" s="26">
        <f>E343*(365.25/7)</f>
        <v>166.97142857142859</v>
      </c>
      <c r="G343" s="26">
        <v>1</v>
      </c>
      <c r="H343" s="27"/>
      <c r="I343" s="26">
        <f>F343*H345</f>
        <v>3.3540921175036639E-2</v>
      </c>
    </row>
    <row r="344" spans="1:9">
      <c r="A344" s="19"/>
      <c r="C344" s="26" t="s">
        <v>53</v>
      </c>
      <c r="D344" s="26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100.4</v>
      </c>
      <c r="F346" s="30">
        <f>E346*(365.25/7)</f>
        <v>5238.7285714285717</v>
      </c>
      <c r="H346" s="31"/>
      <c r="I346" s="30">
        <f>SUM(I304,I311,I314,I322,I331,I337,I340,I343)</f>
        <v>0.96542269656231072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21</v>
      </c>
      <c r="F364" s="26">
        <f>E364*(365.25/7)</f>
        <v>1095.75</v>
      </c>
      <c r="G364" s="26">
        <v>0.98571428571428577</v>
      </c>
      <c r="H364" s="27"/>
      <c r="I364" s="26">
        <f>SUM(I365,I367,I369)</f>
        <v>7.0817537119418877E-2</v>
      </c>
    </row>
    <row r="365" spans="1:9">
      <c r="C365" s="26" t="s">
        <v>246</v>
      </c>
      <c r="D365" s="26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2.4930631111666993E-2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15.653571428571468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2.914370802115364E-3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4.2972535205636528E-2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14.5</v>
      </c>
      <c r="F373" s="26">
        <f>E373*(365.25/7)</f>
        <v>756.58928571428578</v>
      </c>
      <c r="G373" s="26">
        <v>0.99310344827586206</v>
      </c>
      <c r="H373" s="27"/>
      <c r="I373" s="26">
        <f>SUM(I374,I375)</f>
        <v>0.13149321502816402</v>
      </c>
    </row>
    <row r="374" spans="1:9">
      <c r="C374" s="26" t="s">
        <v>251</v>
      </c>
      <c r="D374" s="26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2.8307567124118641E-2</v>
      </c>
    </row>
    <row r="375" spans="1:9">
      <c r="C375" s="26" t="s">
        <v>252</v>
      </c>
      <c r="D375" s="26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0.10318564790404539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41.7</v>
      </c>
      <c r="F377" s="26">
        <f>E377*(365.25/7)</f>
        <v>2175.846428571429</v>
      </c>
      <c r="G377" s="26">
        <v>0.99760191846522783</v>
      </c>
      <c r="H377" s="27"/>
      <c r="I377" s="26">
        <f>SUM(I378,I380,I381,I382,I383,I384,I385)</f>
        <v>8.9081593267497539E-2</v>
      </c>
    </row>
    <row r="378" spans="1:9">
      <c r="A378" s="19"/>
      <c r="C378" s="26" t="s">
        <v>253</v>
      </c>
      <c r="D378" s="26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1.4257470410615859E-2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5.822049905290505E-3</v>
      </c>
    </row>
    <row r="381" spans="1:9">
      <c r="A381" s="19"/>
      <c r="C381" s="26" t="s">
        <v>255</v>
      </c>
      <c r="D381" s="26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4.5282610374481709E-3</v>
      </c>
    </row>
    <row r="382" spans="1:9">
      <c r="A382" s="19"/>
      <c r="C382" s="26" t="s">
        <v>256</v>
      </c>
      <c r="D382" s="26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1.4878571980186849E-2</v>
      </c>
    </row>
    <row r="383" spans="1:9">
      <c r="A383" s="19"/>
      <c r="C383" s="26" t="s">
        <v>257</v>
      </c>
      <c r="D383" s="26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1.9622464495608737E-2</v>
      </c>
    </row>
    <row r="384" spans="1:9">
      <c r="A384" s="19"/>
      <c r="C384" s="26" t="s">
        <v>258</v>
      </c>
      <c r="D384" s="26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2.4366357011030636E-2</v>
      </c>
    </row>
    <row r="385" spans="1:9">
      <c r="A385" s="19"/>
      <c r="C385" s="26" t="s">
        <v>259</v>
      </c>
      <c r="D385" s="26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5.6064184273167828E-3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5.2</v>
      </c>
      <c r="F387" s="26">
        <f>E387*(365.25/7)</f>
        <v>271.32857142857142</v>
      </c>
      <c r="G387" s="26">
        <v>1</v>
      </c>
      <c r="H387" s="27"/>
      <c r="I387" s="26">
        <f>F387*H390</f>
        <v>1.0460459575686948E-2</v>
      </c>
    </row>
    <row r="388" spans="1:9">
      <c r="A388" s="19"/>
      <c r="C388" s="26" t="s">
        <v>261</v>
      </c>
      <c r="D388" s="26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8.0999999999999943</v>
      </c>
      <c r="F391" s="26">
        <f>E391*(365.25/7)</f>
        <v>422.64642857142832</v>
      </c>
      <c r="G391" s="26">
        <v>1</v>
      </c>
      <c r="H391" s="27"/>
      <c r="I391" s="26">
        <f>SUM(I392,I394,I398)</f>
        <v>3.4221198625276894E-2</v>
      </c>
    </row>
    <row r="392" spans="1:9">
      <c r="A392" s="19"/>
      <c r="C392" s="26" t="s">
        <v>265</v>
      </c>
      <c r="D392" s="26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7.7063024733090022E-3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6.8295944633856697E-3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1.9685301688582225E-2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90.5</v>
      </c>
      <c r="F400" s="30">
        <f>E400*(365.25/7)</f>
        <v>4722.1607142857147</v>
      </c>
      <c r="H400" s="31"/>
      <c r="I400" s="30">
        <f>SUM(I364,I371,I373,I377,I387,I391)</f>
        <v>0.33607400361604428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70.5</v>
      </c>
      <c r="F403" s="26">
        <f>E403*(365.25/7)</f>
        <v>3678.5892857142858</v>
      </c>
      <c r="G403" s="26">
        <v>0.9659574468085107</v>
      </c>
      <c r="H403" s="27"/>
      <c r="I403" s="26">
        <f>F403*H408</f>
        <v>0.14181969232421726</v>
      </c>
    </row>
    <row r="404" spans="1:9">
      <c r="C404" s="26" t="s">
        <v>271</v>
      </c>
      <c r="D404" s="26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10.9</v>
      </c>
      <c r="F409" s="26">
        <f>E409*(365.25/7)</f>
        <v>568.74642857142862</v>
      </c>
      <c r="G409" s="26">
        <v>1</v>
      </c>
      <c r="H409" s="27"/>
      <c r="I409" s="26">
        <f>F409*H411</f>
        <v>2.1926732572113028E-2</v>
      </c>
    </row>
    <row r="410" spans="1:9">
      <c r="C410" s="26" t="s">
        <v>64</v>
      </c>
      <c r="D410" s="26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3.3</v>
      </c>
      <c r="F412" s="26">
        <f>E412*(365.25/7)</f>
        <v>172.18928571428572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0.89999999999999147</v>
      </c>
      <c r="F414" s="26">
        <f>E414*(365.25/7)</f>
        <v>46.960714285713841</v>
      </c>
      <c r="G414" s="26">
        <v>1</v>
      </c>
      <c r="H414" s="27"/>
      <c r="I414" s="26">
        <f>F414*AVERAGE(H416:H417)</f>
        <v>5.4231177190805458E-3</v>
      </c>
    </row>
    <row r="415" spans="1:9">
      <c r="C415" s="26" t="s">
        <v>66</v>
      </c>
      <c r="D415" s="26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7.5</v>
      </c>
      <c r="F418" s="26">
        <f>E418*(365.25/7)</f>
        <v>391.33928571428572</v>
      </c>
      <c r="G418" s="26">
        <v>1</v>
      </c>
      <c r="H418" s="27"/>
      <c r="I418" s="26">
        <f>F418*AVERAGE(H420:H422)</f>
        <v>0.27835393666196639</v>
      </c>
    </row>
    <row r="419" spans="1:12">
      <c r="C419" s="26" t="s">
        <v>67</v>
      </c>
      <c r="D419" s="26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93.1</v>
      </c>
      <c r="F424" s="30">
        <f>E424*(365.25/7)</f>
        <v>4857.8249999999998</v>
      </c>
      <c r="H424" s="31"/>
      <c r="I424" s="30">
        <f>SUM(I403,I409,I412,I414,I418)</f>
        <v>0.44752347927737723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952.2</v>
      </c>
      <c r="F428" s="30">
        <f>E428*(365.25/7)</f>
        <v>49684.435714285719</v>
      </c>
      <c r="H428" s="31"/>
      <c r="I428" s="39">
        <f>SUM(I424,I400,I361,I346,I301,I289,I251,I234,I200,I154,I135,I122)</f>
        <v>19.664740039000442</v>
      </c>
    </row>
    <row r="431" spans="1:12" s="42" customFormat="1">
      <c r="A431" s="26" t="s">
        <v>280</v>
      </c>
      <c r="B431" s="26" t="s">
        <v>281</v>
      </c>
      <c r="C431" s="26" t="s">
        <v>325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6.2768477468191879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0.4386781732515756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0.43632242478280991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4.7212053960149936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0.51131217708786492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0.12964074863805519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5.3098367259661874</v>
      </c>
      <c r="C438" s="19">
        <v>5.1148730855003457</v>
      </c>
      <c r="D438" s="19"/>
      <c r="E438" s="19"/>
      <c r="F438" s="26" t="s">
        <v>326</v>
      </c>
      <c r="G438" s="43">
        <f>I428/2.07</f>
        <v>9.499874414976059</v>
      </c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9.1876466984036509E-2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0.96542269656231072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0.33607400361604428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0.44752347927737723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19.664740039000442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 s="19" customFormat="1">
      <c r="A450" s="44" t="s">
        <v>327</v>
      </c>
      <c r="B450" s="43"/>
    </row>
    <row r="451" spans="1:3" s="19" customFormat="1">
      <c r="A451" s="44" t="s">
        <v>328</v>
      </c>
      <c r="B451" s="95" t="s">
        <v>329</v>
      </c>
    </row>
    <row r="452" spans="1:3" s="19" customFormat="1" ht="15">
      <c r="A452" s="91" t="s">
        <v>81</v>
      </c>
      <c r="B452" s="96">
        <v>2.09658137894879E-3</v>
      </c>
      <c r="C452" s="89"/>
    </row>
    <row r="453" spans="1:3" s="19" customFormat="1" ht="15">
      <c r="A453" s="91" t="s">
        <v>85</v>
      </c>
      <c r="B453" s="96">
        <v>3.4850447505856098E-3</v>
      </c>
      <c r="C453" s="89"/>
    </row>
    <row r="454" spans="1:3" s="19" customFormat="1" ht="15">
      <c r="A454" s="91" t="s">
        <v>93</v>
      </c>
      <c r="B454" s="96">
        <v>2.9799597648393701E-3</v>
      </c>
      <c r="C454" s="89"/>
    </row>
    <row r="455" spans="1:3" s="19" customFormat="1" ht="15">
      <c r="A455" s="91" t="s">
        <v>86</v>
      </c>
      <c r="B455" s="96">
        <v>4.2646215314859999E-4</v>
      </c>
      <c r="C455" s="89"/>
    </row>
    <row r="456" spans="1:3" s="19" customFormat="1" ht="15">
      <c r="A456" s="91" t="s">
        <v>330</v>
      </c>
      <c r="B456" s="96">
        <v>3.16221760814616E-4</v>
      </c>
      <c r="C456" s="89"/>
    </row>
    <row r="457" spans="1:3" s="19" customFormat="1" ht="15">
      <c r="A457" s="91" t="s">
        <v>89</v>
      </c>
      <c r="B457" s="96">
        <v>6.0573063602221001E-4</v>
      </c>
      <c r="C457" s="89"/>
    </row>
    <row r="458" spans="1:3" s="19" customFormat="1" ht="15">
      <c r="A458" s="91" t="s">
        <v>331</v>
      </c>
      <c r="B458" s="96">
        <v>3.5003863958942E-4</v>
      </c>
      <c r="C458" s="89"/>
    </row>
    <row r="459" spans="1:3" s="19" customFormat="1" ht="15">
      <c r="A459" s="91" t="s">
        <v>152</v>
      </c>
      <c r="B459" s="96">
        <v>2.8212241306802699E-4</v>
      </c>
      <c r="C459" s="89"/>
    </row>
    <row r="460" spans="1:3" s="19" customFormat="1" ht="15">
      <c r="A460" s="91" t="s">
        <v>332</v>
      </c>
      <c r="B460" s="96">
        <v>1.6379629463826999E-4</v>
      </c>
      <c r="C460" s="89"/>
    </row>
    <row r="461" spans="1:3" s="19" customFormat="1" ht="15">
      <c r="A461" s="91" t="s">
        <v>333</v>
      </c>
      <c r="B461" s="96">
        <v>3.04128858030873E-4</v>
      </c>
      <c r="C461" s="89"/>
    </row>
    <row r="462" spans="1:3" s="19" customFormat="1" ht="15">
      <c r="A462" s="91" t="s">
        <v>334</v>
      </c>
      <c r="B462" s="96">
        <v>2.1426823891906201E-4</v>
      </c>
      <c r="C462" s="89"/>
    </row>
    <row r="463" spans="1:3" s="19" customFormat="1" ht="15">
      <c r="A463" s="91" t="s">
        <v>87</v>
      </c>
      <c r="B463" s="96">
        <v>2.5044528042333499E-3</v>
      </c>
      <c r="C463" s="89"/>
    </row>
    <row r="464" spans="1:3" s="19" customFormat="1" ht="15">
      <c r="A464" s="91" t="s">
        <v>90</v>
      </c>
      <c r="B464" s="96">
        <v>3.7284776082494302E-4</v>
      </c>
      <c r="C464" s="89"/>
    </row>
    <row r="465" spans="1:3" s="19" customFormat="1" ht="15">
      <c r="A465" s="91" t="s">
        <v>94</v>
      </c>
      <c r="B465" s="96">
        <v>1.7835862330489701E-3</v>
      </c>
      <c r="C465" s="89"/>
    </row>
    <row r="466" spans="1:3" s="19" customFormat="1" ht="15">
      <c r="A466" s="91" t="s">
        <v>82</v>
      </c>
      <c r="B466" s="96">
        <v>4.00513731321467E-4</v>
      </c>
      <c r="C466" s="89"/>
    </row>
    <row r="467" spans="1:3" s="19" customFormat="1" ht="15">
      <c r="A467" s="91" t="s">
        <v>101</v>
      </c>
      <c r="B467" s="96">
        <v>3.0795779023961499E-4</v>
      </c>
      <c r="C467" s="89"/>
    </row>
    <row r="468" spans="1:3" s="19" customFormat="1" ht="15">
      <c r="A468" s="91" t="s">
        <v>125</v>
      </c>
      <c r="B468" s="96">
        <v>2.5698777452277098E-4</v>
      </c>
      <c r="C468" s="89"/>
    </row>
    <row r="469" spans="1:3" s="19" customFormat="1" ht="15">
      <c r="A469" s="91" t="s">
        <v>126</v>
      </c>
      <c r="B469" s="96">
        <v>2.3781103369882801E-4</v>
      </c>
      <c r="C469" s="89"/>
    </row>
    <row r="470" spans="1:3" s="19" customFormat="1" ht="15">
      <c r="A470" s="91" t="s">
        <v>134</v>
      </c>
      <c r="B470" s="96">
        <v>2.8510464047079402E-4</v>
      </c>
      <c r="C470" s="89"/>
    </row>
    <row r="471" spans="1:3" s="19" customFormat="1" ht="15">
      <c r="A471" s="91" t="s">
        <v>234</v>
      </c>
      <c r="B471" s="96">
        <v>4.2429469718917702E-4</v>
      </c>
      <c r="C471" s="89"/>
    </row>
    <row r="472" spans="1:3" s="19" customFormat="1" ht="15">
      <c r="A472" s="91" t="s">
        <v>335</v>
      </c>
      <c r="B472" s="96">
        <v>2.3537496975131701E-4</v>
      </c>
      <c r="C472" s="89"/>
    </row>
    <row r="473" spans="1:3" s="19" customFormat="1" ht="15">
      <c r="A473" s="91" t="s">
        <v>154</v>
      </c>
      <c r="B473" s="96">
        <v>2.2101685648552401E-4</v>
      </c>
      <c r="C473" s="89"/>
    </row>
    <row r="474" spans="1:3" s="19" customFormat="1" ht="15">
      <c r="A474" s="91" t="s">
        <v>336</v>
      </c>
      <c r="B474" s="96">
        <v>1.30914005197196E-3</v>
      </c>
      <c r="C474" s="89"/>
    </row>
    <row r="475" spans="1:3" s="19" customFormat="1" ht="15">
      <c r="A475" s="91" t="s">
        <v>219</v>
      </c>
      <c r="B475" s="96">
        <v>4.5210121164281699E-4</v>
      </c>
      <c r="C475" s="89"/>
    </row>
    <row r="476" spans="1:3" s="19" customFormat="1" ht="15">
      <c r="A476" s="91" t="s">
        <v>173</v>
      </c>
      <c r="B476" s="96">
        <v>1.8093957755303699E-4</v>
      </c>
      <c r="C476" s="89"/>
    </row>
    <row r="477" spans="1:3" s="19" customFormat="1" ht="15">
      <c r="A477" s="91" t="s">
        <v>337</v>
      </c>
      <c r="B477" s="96">
        <v>2.0134941272049499E-4</v>
      </c>
      <c r="C477" s="89"/>
    </row>
    <row r="478" spans="1:3" s="19" customFormat="1" ht="15">
      <c r="A478" s="91" t="s">
        <v>133</v>
      </c>
      <c r="B478" s="96">
        <v>8.8192919598841597E-4</v>
      </c>
      <c r="C478" s="89"/>
    </row>
    <row r="479" spans="1:3" s="19" customFormat="1" ht="15">
      <c r="A479" s="91" t="s">
        <v>132</v>
      </c>
      <c r="B479" s="96">
        <v>1.4906108433209899E-3</v>
      </c>
      <c r="C479" s="89"/>
    </row>
    <row r="480" spans="1:3" s="19" customFormat="1" ht="15">
      <c r="A480" s="91" t="s">
        <v>338</v>
      </c>
      <c r="B480" s="96">
        <v>3.0278544086953703E-4</v>
      </c>
      <c r="C480" s="89"/>
    </row>
    <row r="481" spans="1:3" s="19" customFormat="1" ht="15">
      <c r="A481" s="91" t="s">
        <v>190</v>
      </c>
      <c r="B481" s="96">
        <v>1.3813185493773399E-4</v>
      </c>
      <c r="C481" s="89"/>
    </row>
    <row r="482" spans="1:3" s="19" customFormat="1" ht="15">
      <c r="A482" s="91" t="s">
        <v>165</v>
      </c>
      <c r="B482" s="96">
        <v>1.86179289206548E-4</v>
      </c>
      <c r="C482" s="89"/>
    </row>
    <row r="483" spans="1:3" s="19" customFormat="1" ht="15">
      <c r="A483" s="91" t="s">
        <v>339</v>
      </c>
      <c r="B483" s="96">
        <v>1.8017414594200101E-4</v>
      </c>
      <c r="C483" s="89"/>
    </row>
    <row r="484" spans="1:3" s="19" customFormat="1" ht="15">
      <c r="A484" s="91" t="s">
        <v>160</v>
      </c>
      <c r="B484" s="96">
        <v>2.2020865411952401E-4</v>
      </c>
      <c r="C484" s="89"/>
    </row>
    <row r="485" spans="1:3" s="19" customFormat="1" ht="15">
      <c r="A485" s="91" t="s">
        <v>169</v>
      </c>
      <c r="B485" s="96">
        <v>1.7500427887998099E-4</v>
      </c>
      <c r="C485" s="89"/>
    </row>
    <row r="486" spans="1:3" s="19" customFormat="1" ht="15">
      <c r="A486" s="91" t="s">
        <v>340</v>
      </c>
      <c r="B486" s="96">
        <v>1.8557883342110301E-3</v>
      </c>
      <c r="C486" s="89"/>
    </row>
    <row r="487" spans="1:3" s="19" customFormat="1" ht="15">
      <c r="A487" s="91" t="s">
        <v>341</v>
      </c>
      <c r="B487" s="96">
        <v>4.6957452757937602E-4</v>
      </c>
      <c r="C487" s="89"/>
    </row>
    <row r="488" spans="1:3" s="19" customFormat="1" ht="15">
      <c r="A488" s="91" t="s">
        <v>150</v>
      </c>
      <c r="B488" s="96">
        <v>7.1131771111942403E-4</v>
      </c>
      <c r="C488" s="89"/>
    </row>
    <row r="489" spans="1:3" s="19" customFormat="1" ht="15">
      <c r="A489" s="91" t="s">
        <v>140</v>
      </c>
      <c r="B489" s="96">
        <v>1.3332638599674901E-4</v>
      </c>
      <c r="C489" s="89"/>
    </row>
    <row r="490" spans="1:3" s="19" customFormat="1" ht="15">
      <c r="A490" s="91" t="s">
        <v>342</v>
      </c>
      <c r="B490" s="96">
        <v>1.0116936822471401E-4</v>
      </c>
      <c r="C490" s="89"/>
    </row>
    <row r="491" spans="1:3" s="19" customFormat="1" ht="15">
      <c r="A491" s="91" t="s">
        <v>142</v>
      </c>
      <c r="B491" s="96">
        <v>1.7607081978696001E-4</v>
      </c>
      <c r="C491" s="89"/>
    </row>
    <row r="492" spans="1:3" s="19" customFormat="1" ht="15">
      <c r="A492" s="91" t="s">
        <v>343</v>
      </c>
      <c r="B492" s="96">
        <v>1.9291367456093599E-4</v>
      </c>
      <c r="C492" s="89"/>
    </row>
    <row r="493" spans="1:3" s="19" customFormat="1" ht="15">
      <c r="A493" s="91" t="s">
        <v>344</v>
      </c>
      <c r="B493" s="96">
        <v>2.46015738968244E-4</v>
      </c>
      <c r="C493" s="89"/>
    </row>
    <row r="494" spans="1:3" s="19" customFormat="1" ht="15">
      <c r="A494" s="91" t="s">
        <v>345</v>
      </c>
      <c r="B494" s="96">
        <v>2.29829646255223E-4</v>
      </c>
      <c r="C494" s="89"/>
    </row>
    <row r="495" spans="1:3" s="19" customFormat="1" ht="15">
      <c r="A495" s="91" t="s">
        <v>346</v>
      </c>
      <c r="B495" s="96">
        <v>1.62547995106097E-4</v>
      </c>
      <c r="C495" s="89"/>
    </row>
    <row r="496" spans="1:3" s="19" customFormat="1" ht="15">
      <c r="A496" s="91" t="s">
        <v>347</v>
      </c>
      <c r="B496" s="96">
        <v>2.7071423837634701E-4</v>
      </c>
      <c r="C496" s="89"/>
    </row>
    <row r="497" spans="1:3" s="19" customFormat="1" ht="15">
      <c r="A497" s="91" t="s">
        <v>348</v>
      </c>
      <c r="B497" s="96">
        <v>1.2407575891945901E-4</v>
      </c>
      <c r="C497" s="89"/>
    </row>
    <row r="498" spans="1:3" s="19" customFormat="1" ht="15">
      <c r="A498" s="91" t="s">
        <v>349</v>
      </c>
      <c r="B498" s="96">
        <v>1.2931837656743301E-4</v>
      </c>
      <c r="C498" s="89"/>
    </row>
    <row r="499" spans="1:3" s="19" customFormat="1" ht="15">
      <c r="A499" s="91" t="s">
        <v>350</v>
      </c>
      <c r="B499" s="96">
        <v>3.09303029126747E-4</v>
      </c>
      <c r="C499" s="89"/>
    </row>
    <row r="500" spans="1:3" s="19" customFormat="1" ht="15">
      <c r="A500" s="91" t="s">
        <v>351</v>
      </c>
      <c r="B500" s="96">
        <v>1.62564390405725E-4</v>
      </c>
      <c r="C500" s="89"/>
    </row>
    <row r="501" spans="1:3" s="19" customFormat="1" ht="15">
      <c r="A501" s="91" t="s">
        <v>352</v>
      </c>
      <c r="B501" s="97">
        <v>7.8670160806019004E-5</v>
      </c>
      <c r="C501" s="89"/>
    </row>
    <row r="502" spans="1:3" s="19" customFormat="1" ht="15">
      <c r="A502" s="91" t="s">
        <v>353</v>
      </c>
      <c r="B502" s="96">
        <v>1.17793071161874E-4</v>
      </c>
      <c r="C502" s="89"/>
    </row>
    <row r="503" spans="1:3" s="19" customFormat="1" ht="15">
      <c r="A503" s="91" t="s">
        <v>354</v>
      </c>
      <c r="B503" s="96">
        <v>2.27005718216138E-4</v>
      </c>
      <c r="C503" s="89"/>
    </row>
    <row r="504" spans="1:3" s="19" customFormat="1" ht="15">
      <c r="A504" s="91" t="s">
        <v>355</v>
      </c>
      <c r="B504" s="96">
        <v>1.8818123862125E-4</v>
      </c>
      <c r="C504" s="89"/>
    </row>
    <row r="505" spans="1:3" s="19" customFormat="1" ht="15">
      <c r="A505" s="91" t="s">
        <v>356</v>
      </c>
      <c r="B505" s="96">
        <v>1.2076781190005101E-4</v>
      </c>
      <c r="C505" s="89"/>
    </row>
    <row r="506" spans="1:3" s="19" customFormat="1" ht="15">
      <c r="A506" s="91" t="s">
        <v>357</v>
      </c>
      <c r="B506" s="96">
        <v>1.32832562396352E-4</v>
      </c>
      <c r="C506" s="89"/>
    </row>
    <row r="507" spans="1:3" s="19" customFormat="1" ht="15">
      <c r="A507" s="91" t="s">
        <v>358</v>
      </c>
      <c r="B507" s="96">
        <v>1.05678258238894E-4</v>
      </c>
      <c r="C507" s="89"/>
    </row>
    <row r="508" spans="1:3" s="19" customFormat="1" ht="15">
      <c r="A508" s="91" t="s">
        <v>359</v>
      </c>
      <c r="B508" s="96">
        <v>1.4974191786024601E-4</v>
      </c>
      <c r="C508" s="89"/>
    </row>
    <row r="509" spans="1:3" s="19" customFormat="1" ht="15">
      <c r="A509" s="91" t="s">
        <v>235</v>
      </c>
      <c r="B509" s="96">
        <v>2.0087820690045899E-4</v>
      </c>
      <c r="C509" s="89"/>
    </row>
    <row r="510" spans="1:3" s="19" customFormat="1" ht="15">
      <c r="A510" s="91" t="s">
        <v>276</v>
      </c>
      <c r="B510" s="96">
        <v>2.2491688835017299E-4</v>
      </c>
      <c r="C510" s="89"/>
    </row>
    <row r="511" spans="1:3" s="19" customFormat="1" ht="15">
      <c r="A511" s="91" t="s">
        <v>193</v>
      </c>
      <c r="B511" s="96">
        <v>1.8306230266686399E-3</v>
      </c>
      <c r="C511" s="89"/>
    </row>
    <row r="512" spans="1:3" s="19" customFormat="1" ht="15">
      <c r="A512" s="91" t="s">
        <v>199</v>
      </c>
      <c r="B512" s="96">
        <v>1.6680799960183501E-3</v>
      </c>
      <c r="C512" s="89"/>
    </row>
    <row r="513" spans="1:3" s="19" customFormat="1" ht="15">
      <c r="A513" s="91" t="s">
        <v>205</v>
      </c>
      <c r="B513" s="96">
        <v>5.3891618042085205E-4</v>
      </c>
      <c r="C513" s="89"/>
    </row>
    <row r="514" spans="1:3" s="19" customFormat="1" ht="15">
      <c r="A514" s="91" t="s">
        <v>202</v>
      </c>
      <c r="B514" s="96">
        <v>8.3159559526369898E-4</v>
      </c>
      <c r="C514" s="89"/>
    </row>
    <row r="515" spans="1:3" s="19" customFormat="1" ht="15">
      <c r="A515" s="91" t="s">
        <v>209</v>
      </c>
      <c r="B515" s="96">
        <v>2.26035207111457E-4</v>
      </c>
      <c r="C515" s="89"/>
    </row>
    <row r="516" spans="1:3" s="19" customFormat="1" ht="15">
      <c r="A516" s="91" t="s">
        <v>197</v>
      </c>
      <c r="B516" s="96">
        <v>2.3167452901759201E-4</v>
      </c>
      <c r="C516" s="89"/>
    </row>
    <row r="517" spans="1:3" s="19" customFormat="1" ht="15">
      <c r="A517" s="91" t="s">
        <v>360</v>
      </c>
      <c r="B517" s="96">
        <v>1.80454518887764E-4</v>
      </c>
      <c r="C517" s="89"/>
    </row>
    <row r="518" spans="1:3" s="19" customFormat="1" ht="15">
      <c r="A518" s="91" t="s">
        <v>361</v>
      </c>
      <c r="B518" s="96">
        <v>2.3157387235891999E-4</v>
      </c>
      <c r="C518" s="89"/>
    </row>
    <row r="519" spans="1:3" s="19" customFormat="1" ht="15">
      <c r="A519" s="91" t="s">
        <v>362</v>
      </c>
      <c r="B519" s="97">
        <v>8.7320379796792293E-5</v>
      </c>
      <c r="C519" s="89"/>
    </row>
    <row r="520" spans="1:3" s="19" customFormat="1" ht="15">
      <c r="A520" s="91" t="s">
        <v>363</v>
      </c>
      <c r="B520" s="97">
        <v>7.0953489403808898E-5</v>
      </c>
      <c r="C520" s="89"/>
    </row>
    <row r="521" spans="1:3" s="19" customFormat="1" ht="15">
      <c r="A521" s="91" t="s">
        <v>364</v>
      </c>
      <c r="B521" s="97">
        <v>4.4616305779983597E-5</v>
      </c>
      <c r="C521" s="89"/>
    </row>
    <row r="522" spans="1:3" s="19" customFormat="1" ht="15">
      <c r="A522" s="91" t="s">
        <v>365</v>
      </c>
      <c r="B522" s="97">
        <v>4.9210417362855903E-5</v>
      </c>
      <c r="C522" s="89"/>
    </row>
    <row r="523" spans="1:3" s="19" customFormat="1" ht="15">
      <c r="A523" s="91" t="s">
        <v>366</v>
      </c>
      <c r="B523" s="97">
        <v>3.8552738919501202E-5</v>
      </c>
      <c r="C523" s="89"/>
    </row>
    <row r="524" spans="1:3" s="19" customFormat="1" ht="15">
      <c r="A524" s="91" t="s">
        <v>253</v>
      </c>
      <c r="B524" s="97">
        <v>3.9600548710655201E-5</v>
      </c>
      <c r="C524" s="89"/>
    </row>
    <row r="525" spans="1:3" s="19" customFormat="1" ht="15">
      <c r="A525" s="91" t="s">
        <v>260</v>
      </c>
      <c r="B525" s="97">
        <v>4.1325676819056998E-5</v>
      </c>
      <c r="C525" s="89"/>
    </row>
    <row r="526" spans="1:3" s="19" customFormat="1" ht="15">
      <c r="A526" s="91" t="s">
        <v>367</v>
      </c>
      <c r="B526" s="97">
        <v>9.7014250865267798E-5</v>
      </c>
      <c r="C526" s="89"/>
    </row>
    <row r="527" spans="1:3" s="19" customFormat="1" ht="15">
      <c r="A527" s="91" t="s">
        <v>368</v>
      </c>
      <c r="B527" s="97">
        <v>5.0835037406928897E-5</v>
      </c>
      <c r="C527" s="89"/>
    </row>
    <row r="528" spans="1:3" s="19" customFormat="1" ht="15">
      <c r="A528" s="91" t="s">
        <v>167</v>
      </c>
      <c r="B528" s="97">
        <v>8.1150172821881203E-5</v>
      </c>
      <c r="C528" s="89"/>
    </row>
    <row r="529" spans="1:3" s="19" customFormat="1" ht="15">
      <c r="A529" s="91" t="s">
        <v>128</v>
      </c>
      <c r="B529" s="97">
        <v>7.7595885697333093E-5</v>
      </c>
      <c r="C529" s="89"/>
    </row>
    <row r="530" spans="1:3" s="19" customFormat="1" ht="15">
      <c r="A530" s="91" t="s">
        <v>369</v>
      </c>
      <c r="B530" s="96">
        <v>1.4048433605424299E-4</v>
      </c>
      <c r="C530" s="89"/>
    </row>
    <row r="531" spans="1:3" s="19" customFormat="1" ht="15">
      <c r="A531" s="91" t="s">
        <v>268</v>
      </c>
      <c r="B531" s="96">
        <v>1.15280506405685E-4</v>
      </c>
      <c r="C531" s="89"/>
    </row>
    <row r="532" spans="1:3" s="19" customFormat="1" ht="15">
      <c r="A532" s="91" t="s">
        <v>156</v>
      </c>
      <c r="B532" s="97">
        <v>5.74745177725748E-5</v>
      </c>
      <c r="C532" s="89"/>
    </row>
    <row r="533" spans="1:3" s="19" customFormat="1" ht="15">
      <c r="A533" s="91" t="s">
        <v>370</v>
      </c>
      <c r="B533" s="97">
        <v>9.8779584011200101E-5</v>
      </c>
      <c r="C533" s="89"/>
    </row>
    <row r="534" spans="1:3" s="19" customFormat="1" ht="15">
      <c r="A534" s="91" t="s">
        <v>371</v>
      </c>
      <c r="B534" s="97">
        <v>3.8801948302030302E-5</v>
      </c>
      <c r="C534" s="89"/>
    </row>
    <row r="535" spans="1:3" s="19" customFormat="1" ht="15">
      <c r="A535" s="91" t="s">
        <v>372</v>
      </c>
      <c r="B535" s="97">
        <v>8.8833822320444805E-5</v>
      </c>
      <c r="C535" s="89"/>
    </row>
    <row r="536" spans="1:3" s="19" customFormat="1" ht="15">
      <c r="A536" s="91" t="s">
        <v>226</v>
      </c>
      <c r="B536" s="97">
        <v>7.6993455318596804E-5</v>
      </c>
      <c r="C536" s="89"/>
    </row>
    <row r="537" spans="1:3" s="19" customFormat="1" ht="15">
      <c r="A537" s="91" t="s">
        <v>373</v>
      </c>
      <c r="B537" s="97">
        <v>5.8997807376200297E-5</v>
      </c>
      <c r="C537" s="89"/>
    </row>
    <row r="538" spans="1:3" s="19" customFormat="1" ht="15">
      <c r="A538" s="91" t="s">
        <v>374</v>
      </c>
      <c r="B538" s="96">
        <v>1.07390774204486E-4</v>
      </c>
      <c r="C538" s="89"/>
    </row>
    <row r="539" spans="1:3" s="19" customFormat="1" ht="15">
      <c r="A539" s="91" t="s">
        <v>375</v>
      </c>
      <c r="B539" s="97">
        <v>7.0315164320285304E-5</v>
      </c>
      <c r="C539" s="89"/>
    </row>
    <row r="540" spans="1:3" s="19" customFormat="1" ht="15">
      <c r="A540" s="91" t="s">
        <v>146</v>
      </c>
      <c r="B540" s="96">
        <v>1.07134259040347E-4</v>
      </c>
      <c r="C540" s="89"/>
    </row>
    <row r="541" spans="1:3" s="19" customFormat="1" ht="15">
      <c r="A541" s="91" t="s">
        <v>144</v>
      </c>
      <c r="B541" s="96">
        <v>1.5141898909884401E-4</v>
      </c>
      <c r="C541" s="89"/>
    </row>
    <row r="542" spans="1:3" s="19" customFormat="1" ht="15">
      <c r="A542" s="91" t="s">
        <v>275</v>
      </c>
      <c r="B542" s="97">
        <v>7.9545032703964901E-5</v>
      </c>
      <c r="C542" s="89"/>
    </row>
    <row r="543" spans="1:3" s="19" customFormat="1" ht="15">
      <c r="A543" s="91" t="s">
        <v>376</v>
      </c>
      <c r="B543" s="96">
        <v>1.15802135441583E-4</v>
      </c>
      <c r="C543" s="89"/>
    </row>
    <row r="544" spans="1:3" s="19" customFormat="1" ht="15">
      <c r="A544" s="91" t="s">
        <v>377</v>
      </c>
      <c r="B544" s="97">
        <v>6.1915790017663693E-5</v>
      </c>
      <c r="C544" s="89"/>
    </row>
    <row r="545" spans="1:3" s="19" customFormat="1" ht="15">
      <c r="A545" s="91" t="s">
        <v>238</v>
      </c>
      <c r="B545" s="97">
        <v>5.0201254900354902E-5</v>
      </c>
      <c r="C545" s="89"/>
    </row>
    <row r="546" spans="1:3" s="19" customFormat="1" ht="15">
      <c r="A546" s="91" t="s">
        <v>240</v>
      </c>
      <c r="B546" s="97">
        <v>6.5532644314399599E-5</v>
      </c>
      <c r="C546" s="89"/>
    </row>
    <row r="547" spans="1:3" s="19" customFormat="1" ht="15">
      <c r="A547" s="91" t="s">
        <v>242</v>
      </c>
      <c r="B547" s="96">
        <v>1.1039136985490801E-4</v>
      </c>
      <c r="C547" s="89"/>
    </row>
    <row r="548" spans="1:3" s="19" customFormat="1" ht="15">
      <c r="A548" s="91" t="s">
        <v>244</v>
      </c>
      <c r="B548" s="96">
        <v>1.0301268784132101E-4</v>
      </c>
      <c r="C548" s="89"/>
    </row>
    <row r="549" spans="1:3" s="19" customFormat="1" ht="15">
      <c r="A549" s="91" t="s">
        <v>184</v>
      </c>
      <c r="B549" s="97">
        <v>9.0255901394909502E-5</v>
      </c>
      <c r="C549" s="89"/>
    </row>
    <row r="550" spans="1:3" s="19" customFormat="1" ht="15">
      <c r="A550" s="91" t="s">
        <v>183</v>
      </c>
      <c r="B550" s="97">
        <v>5.1222445237656699E-5</v>
      </c>
      <c r="C550" s="89"/>
    </row>
    <row r="551" spans="1:3" s="19" customFormat="1" ht="15">
      <c r="A551" s="91" t="s">
        <v>378</v>
      </c>
      <c r="B551" s="97">
        <v>8.3530743180620405E-5</v>
      </c>
      <c r="C551" s="89"/>
    </row>
    <row r="552" spans="1:3" s="19" customFormat="1" ht="15">
      <c r="A552" s="91" t="s">
        <v>224</v>
      </c>
      <c r="B552" s="97">
        <v>7.83164098367817E-5</v>
      </c>
      <c r="C552" s="89"/>
    </row>
    <row r="553" spans="1:3" s="19" customFormat="1" ht="15">
      <c r="A553" s="91" t="s">
        <v>222</v>
      </c>
      <c r="B553" s="96">
        <v>1.49002041970008E-4</v>
      </c>
      <c r="C553" s="89"/>
    </row>
    <row r="554" spans="1:3" s="19" customFormat="1" ht="15">
      <c r="A554" s="91" t="s">
        <v>228</v>
      </c>
      <c r="B554" s="97">
        <v>5.3163499302144998E-5</v>
      </c>
      <c r="C554" s="89"/>
    </row>
    <row r="555" spans="1:3" s="19" customFormat="1" ht="15">
      <c r="A555" s="91" t="s">
        <v>139</v>
      </c>
      <c r="B555" s="96">
        <v>1.06648610536075E-4</v>
      </c>
      <c r="C555" s="89"/>
    </row>
    <row r="556" spans="1:3" s="19" customFormat="1" ht="15">
      <c r="A556" s="91" t="s">
        <v>175</v>
      </c>
      <c r="B556" s="97">
        <v>6.2867688959137197E-5</v>
      </c>
      <c r="C556" s="89"/>
    </row>
    <row r="557" spans="1:3" s="19" customFormat="1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0:C60"/>
    <mergeCell ref="B61:B65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31:C31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1087.4000000000001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196.3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20.6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26.8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95.3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9.5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44.1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30.1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19.899999999999999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10.199999999999999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29.2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23.8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5.5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233.5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70.5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66.400000000000006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23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42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57.1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21.5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13.7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3.2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5.2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10.5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20.6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7.1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153.1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55.5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81.5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16.100000000000001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35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1.9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32.299999999999997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109.8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16.2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23.5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36.299999999999997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10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5.5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3.4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101.3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23.1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14.2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52.8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5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129.19999999999999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102.3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15.1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2.6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7.2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20.6</v>
      </c>
      <c r="F75" s="26">
        <f>E75*(365.25/7)</f>
        <v>1074.8785714285716</v>
      </c>
      <c r="G75" s="26">
        <v>0.99999999999999989</v>
      </c>
      <c r="H75" s="27"/>
      <c r="I75" s="26">
        <f>SUM(I77,I76)</f>
        <v>1.3420370124242822</v>
      </c>
    </row>
    <row r="76" spans="1:9">
      <c r="C76" s="26" t="s">
        <v>79</v>
      </c>
      <c r="D76" s="26"/>
      <c r="E76" s="19">
        <f>E75*G76</f>
        <v>8.5279569892473113</v>
      </c>
      <c r="F76" s="19">
        <f>E76*(365.25/7)</f>
        <v>444.97661290322577</v>
      </c>
      <c r="G76" s="19">
        <v>0.41397849462365588</v>
      </c>
      <c r="I76" s="19">
        <f>F76*AVERAGE(H78:H79)</f>
        <v>0.55557446213263295</v>
      </c>
    </row>
    <row r="77" spans="1:9">
      <c r="C77" s="26" t="s">
        <v>80</v>
      </c>
      <c r="D77" s="26"/>
      <c r="E77" s="19">
        <f>G77*E75</f>
        <v>12.072043010752687</v>
      </c>
      <c r="F77" s="19">
        <f>E77*(365.25/7)</f>
        <v>629.90195852534555</v>
      </c>
      <c r="G77" s="19">
        <v>0.58602150537634401</v>
      </c>
      <c r="I77" s="19">
        <f>F77*AVERAGE(H78:H79)</f>
        <v>0.78646255029164924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26.8</v>
      </c>
      <c r="F80" s="26">
        <f>E80*(365.25/7)</f>
        <v>1398.3857142857144</v>
      </c>
      <c r="G80" s="26">
        <v>1</v>
      </c>
      <c r="H80" s="27"/>
      <c r="I80" s="26">
        <f>SUM(I81,I84)</f>
        <v>2.438203174879817</v>
      </c>
    </row>
    <row r="81" spans="1:9">
      <c r="A81" s="19"/>
      <c r="C81" s="26" t="s">
        <v>84</v>
      </c>
      <c r="D81" s="26"/>
      <c r="E81" s="19">
        <f>G81*E80</f>
        <v>22.922553191489364</v>
      </c>
      <c r="F81" s="19">
        <f>E81*(365.25/7)</f>
        <v>1196.0660790273557</v>
      </c>
      <c r="G81" s="19">
        <v>0.85531914893617023</v>
      </c>
      <c r="I81" s="19">
        <f>F81*AVERAGE(H82:H83)</f>
        <v>2.3392103627189043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3.8774468085106379</v>
      </c>
      <c r="F84" s="19">
        <f>E84*(365.25/7)</f>
        <v>202.31963525835866</v>
      </c>
      <c r="G84" s="19">
        <v>0.14468085106382977</v>
      </c>
      <c r="I84" s="19">
        <f>F84*AVERAGE(H85:H86)</f>
        <v>9.8992812160912685E-2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95.3</v>
      </c>
      <c r="F88" s="26">
        <f>E88*(365.25/7)</f>
        <v>4972.6178571428572</v>
      </c>
      <c r="G88" s="26">
        <v>1</v>
      </c>
      <c r="H88" s="27"/>
      <c r="I88" s="26">
        <f>SUM(I89,I91,I94,I96,I98,I100)</f>
        <v>3.014414705575021</v>
      </c>
    </row>
    <row r="89" spans="1:9">
      <c r="A89" s="19"/>
      <c r="C89" s="26" t="s">
        <v>91</v>
      </c>
      <c r="D89" s="26"/>
      <c r="E89" s="19">
        <f>G89*E88</f>
        <v>21.86369770580297</v>
      </c>
      <c r="F89" s="19">
        <f>E89*(365.25/7)</f>
        <v>1140.8165124349337</v>
      </c>
      <c r="G89" s="19">
        <v>0.22941970310391366</v>
      </c>
      <c r="I89" s="19">
        <f>F89*H90</f>
        <v>0.45691267814845804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15.04736842105263</v>
      </c>
      <c r="F91" s="19">
        <f>E91*(365.25/7)</f>
        <v>785.15018796992479</v>
      </c>
      <c r="G91" s="19">
        <v>0.15789473684210525</v>
      </c>
      <c r="I91" s="19">
        <f>F91*AVERAGE(H92:H93)</f>
        <v>1.3372764046065633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2.8294197031039143</v>
      </c>
      <c r="F94" s="19">
        <f>E94*(365.25/7)</f>
        <v>147.63507807981497</v>
      </c>
      <c r="G94" s="19">
        <v>2.9689608636977064E-2</v>
      </c>
      <c r="I94" s="19">
        <f>F94*H95</f>
        <v>5.9129875995682819E-2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4.8871794871794867</v>
      </c>
      <c r="F96" s="19">
        <f>E96*(365.25/7)</f>
        <v>255.00604395604395</v>
      </c>
      <c r="G96" s="19">
        <v>5.128205128205128E-2</v>
      </c>
      <c r="I96" s="19">
        <f>F96*H97</f>
        <v>0.10213342217436119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12.217948717948719</v>
      </c>
      <c r="F98" s="19">
        <f>E98*(365.25/7)</f>
        <v>637.51510989011001</v>
      </c>
      <c r="G98" s="19">
        <v>0.12820512820512822</v>
      </c>
      <c r="I98" s="19">
        <f>F98*H99</f>
        <v>0.25533355543590303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38.454385964912284</v>
      </c>
      <c r="F100" s="19">
        <f>E100*(365.25/7)</f>
        <v>2006.4949248120304</v>
      </c>
      <c r="G100" s="19">
        <v>0.40350877192982459</v>
      </c>
      <c r="I100" s="19">
        <f>F100*H101</f>
        <v>0.80362876921405269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9.5</v>
      </c>
      <c r="F103" s="26">
        <f>E103*(365.25/7)</f>
        <v>495.69642857142861</v>
      </c>
      <c r="G103" s="26">
        <v>1</v>
      </c>
      <c r="H103" s="27"/>
      <c r="I103" s="26">
        <f>SUM(I104:I105)</f>
        <v>0.15265357677252631</v>
      </c>
    </row>
    <row r="104" spans="1:9">
      <c r="A104" s="19"/>
      <c r="C104" s="26" t="s">
        <v>99</v>
      </c>
      <c r="D104" s="26"/>
      <c r="E104" s="19">
        <f>G104*E103</f>
        <v>2.714285714285714</v>
      </c>
      <c r="F104" s="19">
        <f>E104*(365.25/7)</f>
        <v>141.62755102040816</v>
      </c>
      <c r="G104" s="19">
        <v>0.2857142857142857</v>
      </c>
      <c r="I104" s="19">
        <f>F104*AVERAGE(H106:H106)</f>
        <v>4.3615307649293229E-2</v>
      </c>
    </row>
    <row r="105" spans="1:9">
      <c r="A105" s="19"/>
      <c r="C105" s="26" t="s">
        <v>100</v>
      </c>
      <c r="D105" s="26"/>
      <c r="E105" s="19">
        <f>G105*E103</f>
        <v>6.7857142857142856</v>
      </c>
      <c r="F105" s="19">
        <f>E105*(365.25/7)</f>
        <v>354.06887755102042</v>
      </c>
      <c r="G105" s="19">
        <v>0.7142857142857143</v>
      </c>
      <c r="I105" s="19">
        <f>F105*AVERAGE(H106:H106)</f>
        <v>0.10903826912323307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44.1</v>
      </c>
      <c r="F108" s="26">
        <f>E108*(365.25/7)</f>
        <v>2301.0750000000003</v>
      </c>
      <c r="G108" s="26">
        <v>0.9973821989528795</v>
      </c>
      <c r="H108" s="27"/>
      <c r="I108" s="26">
        <f>F108*H112</f>
        <v>0.5175506288603744</v>
      </c>
    </row>
    <row r="109" spans="1:9">
      <c r="C109" s="26" t="s">
        <v>102</v>
      </c>
      <c r="D109" s="26"/>
      <c r="E109" s="19">
        <f>G109*E108</f>
        <v>19.510209424083769</v>
      </c>
      <c r="F109" s="19">
        <f>E109*(365.25/7)</f>
        <v>1018.0148560209424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24.474345549738217</v>
      </c>
      <c r="F110" s="19">
        <f>E110*(365.25/7)</f>
        <v>1277.0363874345549</v>
      </c>
      <c r="G110" s="19">
        <v>0.55497382198952872</v>
      </c>
    </row>
    <row r="111" spans="1:9">
      <c r="C111" s="26" t="s">
        <v>104</v>
      </c>
      <c r="D111" s="26">
        <f>F108-SUM(F109:F110)</f>
        <v>6.0237565445031578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196.3</v>
      </c>
      <c r="F122" s="30">
        <f>E122*(365.25/7)</f>
        <v>10242.653571428573</v>
      </c>
      <c r="H122" s="31"/>
      <c r="I122" s="30">
        <f>SUM(I108,I103,I88,I80,I75)</f>
        <v>7.4648590985120213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19.899999999999999</v>
      </c>
      <c r="F125" s="26">
        <f t="shared" ref="F125:F133" si="0">E125*(365.25/7)</f>
        <v>1038.3535714285713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6.6333333333333329</v>
      </c>
      <c r="F126" s="19">
        <f t="shared" si="0"/>
        <v>346.11785714285713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8.2661538461538449</v>
      </c>
      <c r="F127" s="19">
        <f t="shared" si="0"/>
        <v>431.31609890109883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2.0410256410256409</v>
      </c>
      <c r="F128" s="19">
        <f t="shared" si="0"/>
        <v>106.4978021978022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2.9594871794871791</v>
      </c>
      <c r="F129" s="19">
        <f t="shared" si="0"/>
        <v>154.42181318681318</v>
      </c>
      <c r="G129" s="19">
        <v>0.14871794871794872</v>
      </c>
    </row>
    <row r="130" spans="1:9" s="26" customFormat="1">
      <c r="B130" s="26" t="s">
        <v>13</v>
      </c>
      <c r="E130" s="26">
        <f>E12</f>
        <v>10.199999999999999</v>
      </c>
      <c r="F130" s="19">
        <f t="shared" si="0"/>
        <v>532.22142857142853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10.199999999999999</v>
      </c>
      <c r="F131" s="19">
        <f t="shared" si="0"/>
        <v>532.22142857142853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30.1</v>
      </c>
      <c r="F135" s="30">
        <f>E135*(365.25/7)</f>
        <v>1570.575</v>
      </c>
      <c r="H135" s="31"/>
      <c r="I135" s="30">
        <f>F135*H134</f>
        <v>0.48367080640558335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23.8</v>
      </c>
      <c r="F138" s="26">
        <f t="shared" ref="F138:F151" si="1">E138*(365.25/7)</f>
        <v>1241.8500000000001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6.8123188405797102</v>
      </c>
      <c r="F139" s="19">
        <f t="shared" si="1"/>
        <v>355.45706521739135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3.7942028985507252</v>
      </c>
      <c r="F140" s="19">
        <f t="shared" si="1"/>
        <v>197.97608695652178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8.8818840579710141</v>
      </c>
      <c r="F141" s="19">
        <f t="shared" si="1"/>
        <v>463.44402173913045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2.2420289855072464</v>
      </c>
      <c r="F142" s="19">
        <f t="shared" si="1"/>
        <v>116.9858695652174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0.68985507246376809</v>
      </c>
      <c r="F143" s="19">
        <f t="shared" si="1"/>
        <v>35.995652173913044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0.6036231884057971</v>
      </c>
      <c r="F144" s="19">
        <f t="shared" si="1"/>
        <v>31.496195652173913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0.8623188405797102</v>
      </c>
      <c r="F145" s="19">
        <f t="shared" si="1"/>
        <v>44.994565217391312</v>
      </c>
      <c r="G145" s="19">
        <v>3.6231884057971016E-2</v>
      </c>
    </row>
    <row r="146" spans="1:9" s="26" customFormat="1">
      <c r="B146" s="26" t="s">
        <v>18</v>
      </c>
      <c r="E146" s="26">
        <f>E16</f>
        <v>5.5</v>
      </c>
      <c r="F146" s="26">
        <f t="shared" si="1"/>
        <v>286.98214285714289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2.306451612903226</v>
      </c>
      <c r="F147" s="19">
        <f t="shared" si="1"/>
        <v>120.34735023041476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0.62096774193548376</v>
      </c>
      <c r="F148" s="19">
        <f t="shared" si="1"/>
        <v>32.401209677419352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1.9516129032258065</v>
      </c>
      <c r="F149" s="19">
        <f t="shared" si="1"/>
        <v>101.83237327188941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0.44354838709677419</v>
      </c>
      <c r="F150" s="19">
        <f t="shared" si="1"/>
        <v>23.143721198156683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0.17741935483870969</v>
      </c>
      <c r="F151" s="19">
        <f t="shared" si="1"/>
        <v>9.2574884792626744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29.2</v>
      </c>
      <c r="F154" s="30">
        <f>E154*(365.25/7)</f>
        <v>1523.6142857142856</v>
      </c>
      <c r="H154" s="31"/>
      <c r="I154" s="30">
        <f>F154*AVERAGE(H152:H153)</f>
        <v>0.3769412663804157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70.5</v>
      </c>
      <c r="F157" s="26">
        <f>E157*(365.25/7)</f>
        <v>3678.5892857142858</v>
      </c>
      <c r="G157" s="26">
        <v>1.0151057401812689</v>
      </c>
      <c r="H157" s="27"/>
      <c r="I157" s="26">
        <f>F157*AVERAGE(H159:H160)</f>
        <v>0.49754678502467581</v>
      </c>
    </row>
    <row r="158" spans="1:9">
      <c r="C158" s="26" t="s">
        <v>20</v>
      </c>
      <c r="D158" s="26"/>
      <c r="E158" s="28">
        <f>G158*E157</f>
        <v>70.5</v>
      </c>
      <c r="F158" s="19">
        <f>E158*(365.25/7)</f>
        <v>3678.5892857142858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66.400000000000006</v>
      </c>
      <c r="F161" s="26">
        <f>E161*(365.25/7)</f>
        <v>3464.6571428571433</v>
      </c>
      <c r="G161" s="26">
        <v>1</v>
      </c>
      <c r="H161" s="27"/>
      <c r="I161" s="26">
        <f>SUM(I162,I168,I164)</f>
        <v>0.79426942544088608</v>
      </c>
    </row>
    <row r="162" spans="2:9">
      <c r="C162" s="26" t="s">
        <v>130</v>
      </c>
      <c r="D162" s="26"/>
      <c r="E162" s="28">
        <f>G162*E161</f>
        <v>41.282397003745324</v>
      </c>
      <c r="F162" s="19">
        <f>E162*(365.25/7)</f>
        <v>2154.0565008025687</v>
      </c>
      <c r="G162" s="19">
        <v>0.62172284644194764</v>
      </c>
      <c r="I162" s="19">
        <f>F162*H163</f>
        <v>0.41554695478169529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3.4816479400749065</v>
      </c>
      <c r="F164" s="19">
        <f>E164*(365.25/7)</f>
        <v>181.6674157303371</v>
      </c>
      <c r="G164" s="19">
        <v>5.2434456928838948E-2</v>
      </c>
      <c r="I164" s="19">
        <f>F164*AVERAGE(H165:H167)</f>
        <v>0.16093581363504939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21.635955056179775</v>
      </c>
      <c r="F168" s="19">
        <f>E168*(365.25/7)</f>
        <v>1128.9332263242375</v>
      </c>
      <c r="G168" s="19">
        <v>0.32584269662921345</v>
      </c>
      <c r="I168" s="19">
        <f>F168*H169</f>
        <v>0.21778665702414143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15.799999999999997</v>
      </c>
      <c r="F170" s="26">
        <f>E170*(365.25/7)</f>
        <v>824.42142857142846</v>
      </c>
      <c r="G170" s="26">
        <v>1</v>
      </c>
      <c r="H170" s="27"/>
      <c r="I170" s="26">
        <f>SUM(I171,I175)</f>
        <v>0.20436136171875041</v>
      </c>
    </row>
    <row r="171" spans="2:9">
      <c r="C171" s="26" t="s">
        <v>137</v>
      </c>
      <c r="D171" s="26"/>
      <c r="E171" s="28">
        <f>G171*E170</f>
        <v>2.8637499999999996</v>
      </c>
      <c r="F171" s="19">
        <f>E171*(365.25/7)</f>
        <v>149.42638392857143</v>
      </c>
      <c r="G171" s="19">
        <v>0.18124999999999999</v>
      </c>
      <c r="I171" s="19">
        <f>F171*AVERAGE(H172:H174)</f>
        <v>0.13237407808885379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12.936249999999998</v>
      </c>
      <c r="F175" s="19">
        <f>E175*(365.25/7)</f>
        <v>674.99504464285701</v>
      </c>
      <c r="G175" s="19">
        <v>0.81874999999999998</v>
      </c>
      <c r="I175" s="19">
        <f>F175*H176</f>
        <v>7.198728362989662E-2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23</v>
      </c>
      <c r="F177" s="26">
        <f>E177*(365.25/7)</f>
        <v>1200.1071428571429</v>
      </c>
      <c r="G177" s="26">
        <v>0.99595141700404854</v>
      </c>
      <c r="H177" s="27"/>
      <c r="I177" s="26">
        <f>SUM(I178,I180,I182,I184)</f>
        <v>0.18076765245187204</v>
      </c>
    </row>
    <row r="178" spans="1:9">
      <c r="A178" s="34"/>
      <c r="C178" s="26" t="s">
        <v>140</v>
      </c>
      <c r="D178" s="26"/>
      <c r="E178" s="28">
        <f>G178*E177</f>
        <v>2.048582995951417</v>
      </c>
      <c r="F178" s="19">
        <f>E178*(365.25/7)</f>
        <v>106.89213418160787</v>
      </c>
      <c r="G178" s="19">
        <v>8.9068825910931182E-2</v>
      </c>
      <c r="I178" s="19">
        <f>F178*H179</f>
        <v>1.425154194191334E-2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0.93117408906882593</v>
      </c>
      <c r="F180" s="19">
        <f>E180*(365.25/7)</f>
        <v>48.587333718912667</v>
      </c>
      <c r="G180" s="19">
        <v>4.048582995951417E-2</v>
      </c>
      <c r="I180" s="19">
        <f>F180*H181</f>
        <v>8.5548116791515569E-3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19.927125506072873</v>
      </c>
      <c r="F182" s="19">
        <f>E182*(365.25/7)</f>
        <v>1039.768941584731</v>
      </c>
      <c r="G182" s="19">
        <v>0.8663967611336032</v>
      </c>
      <c r="I182" s="19">
        <f>F182*H183</f>
        <v>0.15744076203113497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4.858733371891276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5.2053679967217856E-4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42</v>
      </c>
      <c r="F186" s="26">
        <f>E186*(365.25/7)</f>
        <v>2191.5</v>
      </c>
      <c r="G186" s="26">
        <v>0.99722991689750695</v>
      </c>
      <c r="H186" s="27"/>
      <c r="I186" s="26">
        <f>SUM(I187,I189,I191,I193,I195)</f>
        <v>3.6790107098543325</v>
      </c>
    </row>
    <row r="187" spans="1:9">
      <c r="C187" s="26" t="s">
        <v>147</v>
      </c>
      <c r="D187" s="26"/>
      <c r="E187" s="28">
        <f>G187*E186</f>
        <v>36.182825484764543</v>
      </c>
      <c r="F187" s="19">
        <f>E187*(365.25/7)</f>
        <v>1887.9681440443214</v>
      </c>
      <c r="G187" s="19">
        <v>0.86149584487534625</v>
      </c>
      <c r="I187" s="19">
        <f>F187*H188</f>
        <v>3.5036692570795012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4.0720221606648197</v>
      </c>
      <c r="F189" s="19">
        <f>E189*(365.25/7)</f>
        <v>212.47229916897507</v>
      </c>
      <c r="G189" s="19">
        <v>9.6952908587257608E-2</v>
      </c>
      <c r="I189" s="19">
        <f>F189*H190</f>
        <v>0.15113530952115684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1.2797783933518005</v>
      </c>
      <c r="F191" s="19">
        <f>E191*(365.25/7)</f>
        <v>66.777008310249315</v>
      </c>
      <c r="G191" s="19">
        <v>3.0470914127423823E-2</v>
      </c>
      <c r="I191" s="19">
        <f>F191*H192</f>
        <v>1.883929072195123E-2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6.0706371191135986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1.3417131329308252E-3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0.34903047091412737</v>
      </c>
      <c r="F195" s="19">
        <f>E195*(365.25/7)</f>
        <v>18.211911357340718</v>
      </c>
      <c r="G195" s="19">
        <v>8.3102493074792231E-3</v>
      </c>
      <c r="I195" s="19">
        <f>F195*H196</f>
        <v>4.0251393987924579E-3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15.799999999999997</v>
      </c>
      <c r="F197" s="26">
        <f>E197*(365.25/7)</f>
        <v>824.42142857142846</v>
      </c>
      <c r="G197" s="26">
        <v>1</v>
      </c>
      <c r="H197" s="27"/>
      <c r="I197" s="26">
        <f>F197*H199</f>
        <v>4.7383224048520071E-2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233.5</v>
      </c>
      <c r="F200" s="30">
        <f>E200*(365.25/7)</f>
        <v>12183.696428571429</v>
      </c>
      <c r="H200" s="31"/>
      <c r="I200" s="30">
        <f>SUM(I161,I170,I157,I177,I186,I197)</f>
        <v>5.4033391585390369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21.5</v>
      </c>
      <c r="F203" s="26">
        <f>E203*(365.25/7)</f>
        <v>1121.8392857142858</v>
      </c>
      <c r="G203" s="26">
        <v>0.97826086956521752</v>
      </c>
      <c r="H203" s="27"/>
      <c r="I203" s="26">
        <f>SUM(I204,I206,I208)</f>
        <v>0.249651011741093</v>
      </c>
    </row>
    <row r="204" spans="1:9">
      <c r="A204" s="19"/>
      <c r="C204" s="26" t="s">
        <v>159</v>
      </c>
      <c r="D204" s="26"/>
      <c r="E204" s="28">
        <f>G204*E203</f>
        <v>18.228260869565219</v>
      </c>
      <c r="F204" s="19">
        <f>E204*(365.25/7)</f>
        <v>951.12461180124228</v>
      </c>
      <c r="G204" s="19">
        <v>0.84782608695652184</v>
      </c>
      <c r="I204" s="19">
        <f>F204*H205</f>
        <v>0.2094458706647063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2.8043478260869565</v>
      </c>
      <c r="F206" s="19">
        <f>E206*(365.25/7)</f>
        <v>146.32686335403727</v>
      </c>
      <c r="G206" s="19">
        <v>0.13043478260869565</v>
      </c>
      <c r="I206" s="19">
        <f>F206*H207</f>
        <v>3.7604214966251652E-2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24.387810559006311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2.6009261101350416E-3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2.9999999999999929</v>
      </c>
      <c r="F210" s="26">
        <f>E210*(365.25/7)</f>
        <v>156.53571428571391</v>
      </c>
      <c r="G210" s="26">
        <v>1</v>
      </c>
      <c r="H210" s="27"/>
      <c r="I210" s="26">
        <f>F211*H212</f>
        <v>4.0227764847617947E-2</v>
      </c>
    </row>
    <row r="211" spans="1:9">
      <c r="A211" s="19"/>
      <c r="C211" s="26" t="s">
        <v>28</v>
      </c>
      <c r="D211" s="26"/>
      <c r="E211" s="28">
        <f>G211*E210</f>
        <v>2.9999999999999929</v>
      </c>
      <c r="F211" s="19">
        <f>E211*(365.25/7)</f>
        <v>156.53571428571391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13.7</v>
      </c>
      <c r="F213" s="26">
        <f>E213*(365.25/7)</f>
        <v>714.84642857142853</v>
      </c>
      <c r="G213" s="26">
        <v>1</v>
      </c>
      <c r="H213" s="27"/>
      <c r="I213" s="26">
        <f>SUM(I214,I215,I217)</f>
        <v>0.12759243703189119</v>
      </c>
    </row>
    <row r="214" spans="1:9">
      <c r="A214" s="19"/>
      <c r="C214" s="26" t="s">
        <v>163</v>
      </c>
      <c r="D214" s="26"/>
      <c r="E214" s="28">
        <f>G214*E213</f>
        <v>11.416666666666664</v>
      </c>
      <c r="F214" s="19">
        <f>E214*(365.25/7)</f>
        <v>595.705357142857</v>
      </c>
      <c r="G214" s="19">
        <v>0.83333333333333326</v>
      </c>
      <c r="I214" s="19">
        <f>F214*H216</f>
        <v>0.11090799996938994</v>
      </c>
    </row>
    <row r="215" spans="1:9">
      <c r="A215" s="19"/>
      <c r="C215" s="26" t="s">
        <v>164</v>
      </c>
      <c r="D215" s="26"/>
      <c r="E215" s="28">
        <f>G215*E213</f>
        <v>1.1416666666666666</v>
      </c>
      <c r="F215" s="19">
        <f>E215*(365.25/7)</f>
        <v>59.570535714285711</v>
      </c>
      <c r="G215" s="19">
        <v>8.3333333333333329E-2</v>
      </c>
      <c r="I215" s="19">
        <f>F215*H216</f>
        <v>1.1090799996938995E-2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1.1416666666666666</v>
      </c>
      <c r="F217" s="19">
        <f>E217*(365.25/7)</f>
        <v>59.570535714285711</v>
      </c>
      <c r="G217" s="19">
        <v>8.3333333333333329E-2</v>
      </c>
      <c r="I217" s="19">
        <f>F217*AVERAGE(H218:H219)</f>
        <v>5.5936370655622677E-3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3.2</v>
      </c>
      <c r="F220" s="26">
        <f>E220*(365.25/7)</f>
        <v>166.97142857142859</v>
      </c>
      <c r="G220" s="26">
        <v>1</v>
      </c>
      <c r="H220" s="27"/>
      <c r="I220" s="26">
        <f>F220*H222</f>
        <v>2.9220714450703116E-2</v>
      </c>
    </row>
    <row r="221" spans="1:9">
      <c r="A221" s="19"/>
      <c r="C221" s="26" t="s">
        <v>168</v>
      </c>
      <c r="D221" s="26"/>
      <c r="E221" s="28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5.2</v>
      </c>
      <c r="F223" s="26">
        <f>E223*(365.25/7)</f>
        <v>271.32857142857142</v>
      </c>
      <c r="G223" s="26">
        <v>1</v>
      </c>
      <c r="H223" s="27"/>
      <c r="I223" s="26">
        <f>SUM(I224:I225)</f>
        <v>4.748366098239256E-2</v>
      </c>
    </row>
    <row r="224" spans="1:9">
      <c r="A224" s="19"/>
      <c r="C224" s="26" t="s">
        <v>170</v>
      </c>
      <c r="D224" s="26"/>
      <c r="E224" s="28">
        <f>G224*E223</f>
        <v>2.4916666666666667</v>
      </c>
      <c r="F224" s="19">
        <f>E224*(365.25/7)</f>
        <v>130.01160714285714</v>
      </c>
      <c r="G224" s="19">
        <v>0.47916666666666663</v>
      </c>
      <c r="I224" s="19">
        <f>F224*H226</f>
        <v>2.2752587554063099E-2</v>
      </c>
    </row>
    <row r="225" spans="1:9">
      <c r="A225" s="19"/>
      <c r="C225" s="26" t="s">
        <v>171</v>
      </c>
      <c r="D225" s="26"/>
      <c r="E225" s="28">
        <f>G225*E223</f>
        <v>2.7083333333333335</v>
      </c>
      <c r="F225" s="19">
        <f>E225*(365.25/7)</f>
        <v>141.31696428571431</v>
      </c>
      <c r="G225" s="19">
        <v>0.52083333333333337</v>
      </c>
      <c r="I225" s="19">
        <f>F225*H226</f>
        <v>2.4731073428329461E-2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10.5</v>
      </c>
      <c r="F227" s="26">
        <f>E227*(365.25/7)</f>
        <v>547.875</v>
      </c>
      <c r="G227" s="26">
        <v>0.9882352941176471</v>
      </c>
      <c r="H227" s="27"/>
      <c r="I227" s="26">
        <f>SUM(I228,I231)</f>
        <v>8.3175681652974398E-2</v>
      </c>
    </row>
    <row r="228" spans="1:9">
      <c r="A228" s="19"/>
      <c r="C228" s="26" t="s">
        <v>172</v>
      </c>
      <c r="D228" s="26"/>
      <c r="E228" s="28">
        <f>G228*E227</f>
        <v>7.6588235294117659</v>
      </c>
      <c r="F228" s="19">
        <f>E228*(365.25/7)</f>
        <v>399.62647058823535</v>
      </c>
      <c r="G228" s="19">
        <v>0.72941176470588243</v>
      </c>
      <c r="I228" s="19">
        <f>F228*AVERAGE(H229:H230)</f>
        <v>7.1122293536946268E-2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2.7176470588235295</v>
      </c>
      <c r="F231" s="19">
        <f>E231*(365.25/7)</f>
        <v>141.8029411764706</v>
      </c>
      <c r="G231" s="19">
        <v>0.25882352941176473</v>
      </c>
      <c r="I231" s="19">
        <f>F231*AVERAGE(H232:H233)</f>
        <v>1.2053388116028135E-2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57.1</v>
      </c>
      <c r="F234" s="30">
        <f>E234*(365.25/7)</f>
        <v>2979.3964285714287</v>
      </c>
      <c r="H234" s="31"/>
      <c r="I234" s="30">
        <f>SUM(I227,I220,I213,I210,I203,I223)</f>
        <v>0.57735127070667214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7.1</v>
      </c>
      <c r="F237" s="26">
        <f>E237*(365.25/7)</f>
        <v>370.46785714285716</v>
      </c>
      <c r="G237" s="26">
        <v>0.98648648648648651</v>
      </c>
      <c r="H237" s="27"/>
      <c r="I237" s="26">
        <f>SUM(I238,I239,I241)</f>
        <v>6.6441235938832624E-2</v>
      </c>
    </row>
    <row r="238" spans="1:9">
      <c r="C238" s="26" t="s">
        <v>177</v>
      </c>
      <c r="D238" s="26"/>
      <c r="E238" s="19">
        <f>G238*E237</f>
        <v>5.6608108108108102</v>
      </c>
      <c r="F238" s="19">
        <f>E238*(365.25/7)</f>
        <v>295.37302123552121</v>
      </c>
      <c r="G238" s="19">
        <v>0.79729729729729726</v>
      </c>
      <c r="I238" s="19">
        <f>F238*H240</f>
        <v>5.344466968291943E-2</v>
      </c>
    </row>
    <row r="239" spans="1:9">
      <c r="C239" s="26" t="s">
        <v>178</v>
      </c>
      <c r="D239" s="26"/>
      <c r="E239" s="19">
        <f>G239*E237</f>
        <v>0.1918918918918919</v>
      </c>
      <c r="F239" s="19">
        <f>E239*(365.25/7)</f>
        <v>10.012644787644788</v>
      </c>
      <c r="G239" s="19">
        <v>2.7027027027027029E-2</v>
      </c>
      <c r="I239" s="19">
        <f>F239*H240</f>
        <v>1.8116837180650659E-3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1.1513513513513511</v>
      </c>
      <c r="F241" s="19">
        <f>E241*(365.25/7)</f>
        <v>60.075868725868716</v>
      </c>
      <c r="G241" s="19">
        <v>0.16216216216216214</v>
      </c>
      <c r="I241" s="19">
        <f>F241*H242</f>
        <v>1.1184882537848124E-2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6.7500000000000009</v>
      </c>
      <c r="F243" s="26">
        <f>E243*(365.25/7)</f>
        <v>352.20535714285722</v>
      </c>
      <c r="G243" s="26">
        <v>0.96129032258064506</v>
      </c>
      <c r="H243" s="27"/>
      <c r="I243" s="26">
        <f>SUM(I244,I245,I246)</f>
        <v>1.7924427234022808E-2</v>
      </c>
    </row>
    <row r="244" spans="1:9">
      <c r="C244" s="26" t="s">
        <v>180</v>
      </c>
      <c r="D244" s="26"/>
      <c r="E244" s="19">
        <f>G244*E243</f>
        <v>4.5725806451612909</v>
      </c>
      <c r="F244" s="19">
        <f>E244*(365.25/7)</f>
        <v>238.59072580645164</v>
      </c>
      <c r="G244" s="19">
        <v>0.67741935483870963</v>
      </c>
      <c r="I244" s="19">
        <f>F244*H247</f>
        <v>1.2221200386833735E-2</v>
      </c>
    </row>
    <row r="245" spans="1:9">
      <c r="C245" s="26" t="s">
        <v>181</v>
      </c>
      <c r="D245" s="26"/>
      <c r="E245" s="19">
        <f>G245*E243</f>
        <v>1.9161290322580649</v>
      </c>
      <c r="F245" s="19">
        <f>E245*(365.25/7)</f>
        <v>99.980875576036894</v>
      </c>
      <c r="G245" s="19">
        <v>0.28387096774193549</v>
      </c>
      <c r="I245" s="19">
        <f>F245*H247</f>
        <v>5.1212649240065175E-3</v>
      </c>
    </row>
    <row r="246" spans="1:9">
      <c r="C246" s="26" t="s">
        <v>182</v>
      </c>
      <c r="D246" s="26"/>
      <c r="E246" s="19">
        <f>G246*E243</f>
        <v>0.217741935483871</v>
      </c>
      <c r="F246" s="19">
        <f>E246*(365.25/7)</f>
        <v>11.361463133640555</v>
      </c>
      <c r="G246" s="19">
        <v>3.2258064516129031E-2</v>
      </c>
      <c r="I246" s="19">
        <f>F246*H247</f>
        <v>5.8196192318255881E-4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6.7500000000000009</v>
      </c>
      <c r="F248" s="19">
        <f>E248*(365.25/7)</f>
        <v>352.20535714285722</v>
      </c>
      <c r="G248" s="26">
        <v>1</v>
      </c>
      <c r="H248" s="27"/>
      <c r="I248" s="26">
        <f>F248*H250</f>
        <v>3.178861198504461E-2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20.6</v>
      </c>
      <c r="F251" s="30">
        <f>E251*(365.25/7)</f>
        <v>1074.8785714285716</v>
      </c>
      <c r="H251" s="31"/>
      <c r="I251" s="30">
        <f>SUM(I248,I243,I237)</f>
        <v>0.11615427515790004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55.5</v>
      </c>
      <c r="F254" s="26">
        <f>E254*(365.25/7)</f>
        <v>2895.9107142857142</v>
      </c>
      <c r="G254" s="26">
        <v>0.96780684104627757</v>
      </c>
      <c r="H254" s="27"/>
      <c r="I254" s="26">
        <f>F254*H259</f>
        <v>0.4000175186983439</v>
      </c>
    </row>
    <row r="255" spans="1:9">
      <c r="C255" s="26" t="s">
        <v>186</v>
      </c>
      <c r="D255" s="26"/>
      <c r="E255" s="19">
        <f>G255*E254</f>
        <v>12.06036217303823</v>
      </c>
      <c r="F255" s="19">
        <f>E255*(365.25/7)</f>
        <v>629.29246910031623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40.87122736418511</v>
      </c>
      <c r="F256" s="19">
        <f>E256*(365.25/7)</f>
        <v>2132.6022563955162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0.78169014084507038</v>
      </c>
      <c r="F258" s="19">
        <f>E258*(365.25/7)</f>
        <v>40.787474849094565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81.5</v>
      </c>
      <c r="F260" s="26">
        <f>E260*(365.25/7)</f>
        <v>4252.5535714285716</v>
      </c>
      <c r="G260" s="26">
        <v>1</v>
      </c>
      <c r="H260" s="27"/>
      <c r="I260" s="26">
        <f>SUM(I261,I263,I265,I267,I269)</f>
        <v>4.6535474162963109</v>
      </c>
    </row>
    <row r="261" spans="1:9">
      <c r="C261" s="26" t="s">
        <v>191</v>
      </c>
      <c r="D261" s="26"/>
      <c r="E261" s="19">
        <f>G261*E260</f>
        <v>7.4305354558610714</v>
      </c>
      <c r="F261" s="19">
        <f>E261*(365.25/7)</f>
        <v>387.71472503617952</v>
      </c>
      <c r="G261" s="19">
        <v>9.1172214182344433E-2</v>
      </c>
      <c r="I261" s="19">
        <f>F261*H262</f>
        <v>5.3555754155920968E-2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45.290882778581768</v>
      </c>
      <c r="F263" s="19">
        <f>E263*(365.25/7)</f>
        <v>2363.2135621252846</v>
      </c>
      <c r="G263" s="19">
        <v>0.55571635311143275</v>
      </c>
      <c r="I263" s="19">
        <f>F263*H264</f>
        <v>4.3261531637621662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4.4819102749638207</v>
      </c>
      <c r="F265" s="19">
        <f>E265*(365.25/7)</f>
        <v>233.85967541864792</v>
      </c>
      <c r="G265" s="19">
        <v>5.4992764109985527E-2</v>
      </c>
      <c r="I265" s="19">
        <f>F265*H266</f>
        <v>5.1686930319754534E-2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10.968885672937773</v>
      </c>
      <c r="F267" s="19">
        <f>E267*(365.25/7)</f>
        <v>572.34078457721739</v>
      </c>
      <c r="G267" s="19">
        <v>0.13458755426917512</v>
      </c>
      <c r="I267" s="19">
        <f>F267*H268</f>
        <v>6.103934942828726E-2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13.327785817655572</v>
      </c>
      <c r="F269" s="19">
        <f>E269*(365.25/7)</f>
        <v>695.42482427124253</v>
      </c>
      <c r="G269" s="19">
        <v>0.16353111432706224</v>
      </c>
      <c r="I269" s="19">
        <f>F269*H270</f>
        <v>0.1611122186301818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16.100000000000001</v>
      </c>
      <c r="F271" s="26">
        <f>E271*(365.25/7)</f>
        <v>840.07500000000016</v>
      </c>
      <c r="G271" s="26">
        <v>1.0047169811320757</v>
      </c>
      <c r="H271" s="27"/>
      <c r="I271" s="26">
        <f>SUM(I272,I274,I276,I278,I280,I282,I287)</f>
        <v>0.7640663694922426</v>
      </c>
    </row>
    <row r="272" spans="1:9">
      <c r="A272" s="19"/>
      <c r="C272" s="26" t="s">
        <v>198</v>
      </c>
      <c r="D272" s="26"/>
      <c r="E272" s="19">
        <f>G272*E271</f>
        <v>0.37971698113207553</v>
      </c>
      <c r="F272" s="19">
        <f>E272*(365.25/7)</f>
        <v>19.813089622641513</v>
      </c>
      <c r="G272" s="19">
        <v>2.358490566037736E-2</v>
      </c>
      <c r="I272" s="19">
        <f>F272*H273</f>
        <v>3.3049818458847066E-2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2.5820754716981131</v>
      </c>
      <c r="F274" s="19">
        <f>E274*(365.25/7)</f>
        <v>134.72900943396226</v>
      </c>
      <c r="G274" s="19">
        <v>0.16037735849056603</v>
      </c>
      <c r="I274" s="19">
        <f>F274*H275</f>
        <v>0.24663802703006774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1.4429245283018868</v>
      </c>
      <c r="F276" s="19">
        <f>E276*(365.25/7)</f>
        <v>75.289740566037736</v>
      </c>
      <c r="G276" s="19">
        <v>8.9622641509433956E-2</v>
      </c>
      <c r="I276" s="19">
        <f>F276*H277</f>
        <v>6.2610616623263615E-2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8.7334905660377373</v>
      </c>
      <c r="F278" s="19">
        <f>E278*(365.25/7)</f>
        <v>455.70106132075483</v>
      </c>
      <c r="G278" s="19">
        <v>0.54245283018867929</v>
      </c>
      <c r="I278" s="19">
        <f>F278*H279</f>
        <v>0.37895899535133248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0.37971698113207553</v>
      </c>
      <c r="F280" s="19">
        <f>E280*(365.25/7)</f>
        <v>19.813089622641513</v>
      </c>
      <c r="G280" s="19">
        <v>2.358490566037736E-2</v>
      </c>
      <c r="I280" s="19">
        <f>F280*H281</f>
        <v>1.0677594581769985E-2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2.6580188679245289</v>
      </c>
      <c r="F287" s="19">
        <f>E287*(365.25/7)</f>
        <v>138.69162735849059</v>
      </c>
      <c r="G287" s="19">
        <v>0.16509433962264153</v>
      </c>
      <c r="I287" s="19">
        <f>F287*H288</f>
        <v>3.2131317446961689E-2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153.1</v>
      </c>
      <c r="F289" s="30">
        <f>E289*(365.25/7)</f>
        <v>7988.5392857142861</v>
      </c>
      <c r="H289" s="31"/>
      <c r="I289" s="30">
        <f>SUM(I254,I260,I271)</f>
        <v>5.8176313044868975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1.9</v>
      </c>
      <c r="F292" s="26">
        <f>E292*(365.25/7)</f>
        <v>99.13928571428572</v>
      </c>
      <c r="G292" s="26">
        <v>1</v>
      </c>
      <c r="H292" s="27"/>
      <c r="I292" s="26">
        <f>F292*H294</f>
        <v>2.2408968979310481E-2</v>
      </c>
    </row>
    <row r="293" spans="1:9">
      <c r="C293" s="26" t="s">
        <v>42</v>
      </c>
      <c r="D293" s="26"/>
      <c r="E293" s="19">
        <f>G293*E292</f>
        <v>1.9</v>
      </c>
      <c r="F293" s="19">
        <f>E293*(365.25/7)</f>
        <v>99.13928571428572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0.80000000000000426</v>
      </c>
      <c r="F295" s="26">
        <f>E295*(365.25/7)</f>
        <v>41.742857142857368</v>
      </c>
      <c r="G295" s="26">
        <v>1</v>
      </c>
      <c r="H295" s="27"/>
      <c r="I295" s="26">
        <f>F295*H297</f>
        <v>7.7716554723076597E-3</v>
      </c>
    </row>
    <row r="296" spans="1:9">
      <c r="C296" s="26" t="s">
        <v>43</v>
      </c>
      <c r="D296" s="26"/>
      <c r="E296" s="19">
        <f>G296*E295</f>
        <v>0.80000000000000426</v>
      </c>
      <c r="F296" s="19">
        <f>E296*(365.25/7)</f>
        <v>41.742857142857368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32.299999999999997</v>
      </c>
      <c r="F298" s="26">
        <f>E298*(365.25/7)</f>
        <v>1685.367857142857</v>
      </c>
      <c r="G298" s="26">
        <v>1</v>
      </c>
      <c r="H298" s="27"/>
      <c r="I298" s="26">
        <f>F298*H300</f>
        <v>7.5194887666041418E-2</v>
      </c>
    </row>
    <row r="299" spans="1:9">
      <c r="C299" s="26" t="s">
        <v>44</v>
      </c>
      <c r="D299" s="26"/>
      <c r="E299" s="19">
        <f>G299*E298</f>
        <v>32.299999999999997</v>
      </c>
      <c r="F299" s="19">
        <f>E299*(365.25/7)</f>
        <v>1685.367857142857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35</v>
      </c>
      <c r="F301" s="30">
        <f>E301*(365.25/7)</f>
        <v>1826.25</v>
      </c>
      <c r="H301" s="31"/>
      <c r="I301" s="30">
        <f>SUM(I292,I295,I298)</f>
        <v>0.10537551211765955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16.2</v>
      </c>
      <c r="F304" s="26">
        <f>E304*(365.25/7)</f>
        <v>845.29285714285709</v>
      </c>
      <c r="G304" s="26">
        <v>1.0000000000000002</v>
      </c>
      <c r="H304" s="27"/>
      <c r="I304" s="26">
        <f>SUM(I305,I306,I307,I309)</f>
        <v>0.15595574061133052</v>
      </c>
    </row>
    <row r="305" spans="1:9">
      <c r="C305" s="26" t="s">
        <v>212</v>
      </c>
      <c r="D305" s="26"/>
      <c r="E305" s="19">
        <f>G305*E304</f>
        <v>8.2140845070422532</v>
      </c>
      <c r="F305" s="19">
        <f>E305*(365.25/7)</f>
        <v>428.59919517102617</v>
      </c>
      <c r="G305" s="19">
        <v>0.50704225352112675</v>
      </c>
      <c r="I305" s="19">
        <f>F305*H308</f>
        <v>7.9796293511440186E-2</v>
      </c>
    </row>
    <row r="306" spans="1:9">
      <c r="C306" s="26" t="s">
        <v>213</v>
      </c>
      <c r="D306" s="26"/>
      <c r="E306" s="19">
        <f>G306*E304</f>
        <v>4.2211267605633811</v>
      </c>
      <c r="F306" s="19">
        <f>E306*(365.25/7)</f>
        <v>220.25236418511071</v>
      </c>
      <c r="G306" s="19">
        <v>0.26056338028169018</v>
      </c>
      <c r="I306" s="19">
        <f>F306*H308</f>
        <v>4.1006428610045664E-2</v>
      </c>
    </row>
    <row r="307" spans="1:9">
      <c r="C307" s="26" t="s">
        <v>214</v>
      </c>
      <c r="D307" s="26"/>
      <c r="E307" s="19">
        <f>G307*E304</f>
        <v>3.422535211267606</v>
      </c>
      <c r="F307" s="19">
        <f>E307*(365.25/7)</f>
        <v>178.5829979879276</v>
      </c>
      <c r="G307" s="19">
        <v>0.21126760563380284</v>
      </c>
      <c r="I307" s="19">
        <f>F307*H308</f>
        <v>3.3248455629766749E-2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0.34225352112676055</v>
      </c>
      <c r="F309" s="19">
        <f>E309*(365.25/7)</f>
        <v>17.858299798792757</v>
      </c>
      <c r="G309" s="19">
        <v>2.1126760563380281E-2</v>
      </c>
      <c r="I309" s="19">
        <f>F309*H310</f>
        <v>1.9045628600779152E-3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7.4500000000000028</v>
      </c>
      <c r="F311" s="26">
        <f>E311*(365.25/7)</f>
        <v>388.73035714285732</v>
      </c>
      <c r="G311" s="26">
        <v>1</v>
      </c>
      <c r="H311" s="27"/>
      <c r="I311" s="26">
        <f>E311*H313</f>
        <v>1.303781877655859E-3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23.5</v>
      </c>
      <c r="F314" s="26">
        <f>E314*(365.25/7)</f>
        <v>1226.1964285714287</v>
      </c>
      <c r="G314" s="26">
        <v>1.0050251256281406</v>
      </c>
      <c r="H314" s="27"/>
      <c r="I314" s="26">
        <f>SUM(I315,I316,I318,I320)</f>
        <v>0.31128311272108472</v>
      </c>
    </row>
    <row r="315" spans="1:9">
      <c r="A315" s="19"/>
      <c r="C315" s="26" t="s">
        <v>216</v>
      </c>
      <c r="D315" s="26"/>
      <c r="E315" s="19">
        <f>G315*E314</f>
        <v>4.9597989949748751</v>
      </c>
      <c r="F315" s="19">
        <f>E315*(365.25/7)</f>
        <v>258.7952261306533</v>
      </c>
      <c r="G315" s="19">
        <v>0.21105527638190957</v>
      </c>
      <c r="I315" s="19">
        <f>F315*H317</f>
        <v>4.5290271926576593E-2</v>
      </c>
    </row>
    <row r="316" spans="1:9">
      <c r="A316" s="19"/>
      <c r="C316" s="26" t="s">
        <v>217</v>
      </c>
      <c r="D316" s="26"/>
      <c r="E316" s="19">
        <f>G316*E314</f>
        <v>5.3140703517587937</v>
      </c>
      <c r="F316" s="19">
        <f>E316*(365.25/7)</f>
        <v>277.2805994256999</v>
      </c>
      <c r="G316" s="19">
        <v>0.22613065326633167</v>
      </c>
      <c r="I316" s="19">
        <f>F316*H317</f>
        <v>4.8525291349903486E-2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6.6130653266331656</v>
      </c>
      <c r="F318" s="19">
        <f>E318*(365.25/7)</f>
        <v>345.0603015075377</v>
      </c>
      <c r="G318" s="19">
        <v>0.28140703517587939</v>
      </c>
      <c r="I318" s="19">
        <f>F318*H319</f>
        <v>0.15600218040139355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6.7311557788944727</v>
      </c>
      <c r="F320" s="19">
        <f>E320*(365.25/7)</f>
        <v>351.22209260588659</v>
      </c>
      <c r="G320" s="19">
        <v>0.28643216080402012</v>
      </c>
      <c r="I320" s="19">
        <f>F320*H321</f>
        <v>6.1465369043211086E-2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36.299999999999997</v>
      </c>
      <c r="F322" s="26">
        <f>E322*(365.25/7)</f>
        <v>1894.0821428571428</v>
      </c>
      <c r="G322" s="26">
        <v>1.0000000000000002</v>
      </c>
      <c r="H322" s="27"/>
      <c r="I322" s="26">
        <f>SUM(I323,I325,I327,I329)</f>
        <v>0.17867805145214613</v>
      </c>
    </row>
    <row r="323" spans="1:9">
      <c r="A323" s="19"/>
      <c r="C323" s="26" t="s">
        <v>221</v>
      </c>
      <c r="D323" s="26"/>
      <c r="E323" s="19">
        <f>G323*E322</f>
        <v>10.040425531914893</v>
      </c>
      <c r="F323" s="19">
        <f>E323*(365.25/7)</f>
        <v>523.89506079027353</v>
      </c>
      <c r="G323" s="19">
        <v>0.27659574468085107</v>
      </c>
      <c r="I323" s="19">
        <f>F323*H324</f>
        <v>7.8061433835752231E-2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18.756838905775076</v>
      </c>
      <c r="F325" s="19">
        <f>E325*(365.25/7)</f>
        <v>978.70505861919241</v>
      </c>
      <c r="G325" s="19">
        <v>0.51671732522796354</v>
      </c>
      <c r="I325" s="19">
        <f>F325*H326</f>
        <v>7.6648666480152131E-2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2.5376899696048629</v>
      </c>
      <c r="F327" s="19">
        <f>E327*(365.25/7)</f>
        <v>132.4130373425966</v>
      </c>
      <c r="G327" s="19">
        <v>6.9908814589665649E-2</v>
      </c>
      <c r="I327" s="19">
        <f>F327*H328</f>
        <v>1.0194937274236902E-2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4.9650455927051675</v>
      </c>
      <c r="F329" s="19">
        <f>E329*(365.25/7)</f>
        <v>259.06898610508034</v>
      </c>
      <c r="G329" s="19">
        <v>0.13677811550151978</v>
      </c>
      <c r="I329" s="19">
        <f>F329*H330</f>
        <v>1.377301386200485E-2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10</v>
      </c>
      <c r="F331" s="26">
        <f>E331*(365.25/7)</f>
        <v>521.78571428571433</v>
      </c>
      <c r="G331" s="26">
        <v>1.0098039215686276</v>
      </c>
      <c r="H331" s="27"/>
      <c r="I331" s="26">
        <f>SUM(I332:I334,I335)</f>
        <v>0.22356141077422598</v>
      </c>
    </row>
    <row r="332" spans="1:9">
      <c r="A332" s="19"/>
      <c r="C332" s="26" t="s">
        <v>230</v>
      </c>
      <c r="D332" s="26"/>
      <c r="E332" s="19">
        <f>G332*E331</f>
        <v>3.2352941176470589</v>
      </c>
      <c r="F332" s="19">
        <f>E332*(365.25/7)</f>
        <v>168.81302521008405</v>
      </c>
      <c r="G332" s="19">
        <v>0.3235294117647059</v>
      </c>
      <c r="I332" s="19">
        <f>F332*$H$336</f>
        <v>7.1626471413101522E-2</v>
      </c>
    </row>
    <row r="333" spans="1:9">
      <c r="A333" s="19"/>
      <c r="C333" s="26" t="s">
        <v>231</v>
      </c>
      <c r="D333" s="26"/>
      <c r="E333" s="19">
        <f>G333*E331</f>
        <v>3.2352941176470589</v>
      </c>
      <c r="F333" s="19">
        <f>E333*(365.25/7)</f>
        <v>168.81302521008405</v>
      </c>
      <c r="G333" s="19">
        <v>0.3235294117647059</v>
      </c>
      <c r="I333" s="19">
        <f>F333*$H$336</f>
        <v>7.1626471413101522E-2</v>
      </c>
    </row>
    <row r="334" spans="1:9">
      <c r="A334" s="19"/>
      <c r="C334" s="26" t="s">
        <v>232</v>
      </c>
      <c r="D334" s="26"/>
      <c r="E334" s="19">
        <f>G334*E331</f>
        <v>1.0784313725490198</v>
      </c>
      <c r="F334" s="19">
        <f>E334*(365.25/7)</f>
        <v>56.271008403361357</v>
      </c>
      <c r="G334" s="19">
        <v>0.10784313725490198</v>
      </c>
      <c r="I334" s="19">
        <f>F334*$H$336</f>
        <v>2.3875490471033843E-2</v>
      </c>
    </row>
    <row r="335" spans="1:9">
      <c r="A335" s="19"/>
      <c r="C335" s="26" t="s">
        <v>233</v>
      </c>
      <c r="D335" s="26"/>
      <c r="E335" s="19">
        <f>G335*E331</f>
        <v>2.5490196078431375</v>
      </c>
      <c r="F335" s="19">
        <f>E335*(365.25/7)</f>
        <v>133.00420168067228</v>
      </c>
      <c r="G335" s="19">
        <v>0.25490196078431376</v>
      </c>
      <c r="I335" s="19">
        <f>F335*$H$336</f>
        <v>5.6432977476989075E-2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5.5</v>
      </c>
      <c r="F337" s="26">
        <f>E337*(365.25/7)</f>
        <v>286.98214285714289</v>
      </c>
      <c r="G337" s="26">
        <v>1</v>
      </c>
      <c r="H337" s="27"/>
      <c r="I337" s="26">
        <f>F337*H339</f>
        <v>5.7648458269594229E-2</v>
      </c>
    </row>
    <row r="338" spans="1:9">
      <c r="A338" s="19"/>
      <c r="C338" s="26" t="s">
        <v>51</v>
      </c>
      <c r="D338" s="26"/>
      <c r="E338" s="19">
        <f>G338*E337</f>
        <v>5.5</v>
      </c>
      <c r="F338" s="19">
        <f>E338*(365.25/7)</f>
        <v>286.98214285714289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7.4500000000000028</v>
      </c>
      <c r="F340" s="26">
        <f>E340*(365.25/7)</f>
        <v>388.73035714285732</v>
      </c>
      <c r="G340" s="26">
        <v>1</v>
      </c>
      <c r="H340" s="27"/>
      <c r="I340" s="26">
        <f>F340*H342</f>
        <v>7.8087457110632211E-2</v>
      </c>
    </row>
    <row r="341" spans="1:9">
      <c r="A341" s="19"/>
      <c r="C341" s="26" t="s">
        <v>52</v>
      </c>
      <c r="D341" s="26"/>
      <c r="E341" s="19">
        <f>G341*E340</f>
        <v>7.4500000000000028</v>
      </c>
      <c r="F341" s="19">
        <f>E341*(365.25/7)</f>
        <v>388.73035714285732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3.4</v>
      </c>
      <c r="F343" s="26">
        <f>E343*(365.25/7)</f>
        <v>177.40714285714287</v>
      </c>
      <c r="G343" s="26">
        <v>1</v>
      </c>
      <c r="H343" s="27"/>
      <c r="I343" s="26">
        <f>F343*H345</f>
        <v>3.5637228748476434E-2</v>
      </c>
    </row>
    <row r="344" spans="1:9">
      <c r="A344" s="19"/>
      <c r="C344" s="26" t="s">
        <v>53</v>
      </c>
      <c r="D344" s="26"/>
      <c r="E344" s="19">
        <f>G344*E343</f>
        <v>3.4</v>
      </c>
      <c r="F344" s="19">
        <f>E344*(365.25/7)</f>
        <v>177.40714285714287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109.8</v>
      </c>
      <c r="F346" s="30">
        <f>E346*(365.25/7)</f>
        <v>5729.2071428571426</v>
      </c>
      <c r="H346" s="31"/>
      <c r="I346" s="30">
        <f>SUM(I304,I311,I314,I322,I331,I337,I340,I343)</f>
        <v>1.0421552415651461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23.1</v>
      </c>
      <c r="F364" s="26">
        <f>E364*(365.25/7)</f>
        <v>1205.325</v>
      </c>
      <c r="G364" s="26">
        <v>0.98571428571428577</v>
      </c>
      <c r="H364" s="27"/>
      <c r="I364" s="26">
        <f>SUM(I365,I367,I369)</f>
        <v>7.7899290831360782E-2</v>
      </c>
    </row>
    <row r="365" spans="1:9">
      <c r="C365" s="26" t="s">
        <v>246</v>
      </c>
      <c r="D365" s="26"/>
      <c r="E365" s="19">
        <f>G365*E364</f>
        <v>8.36</v>
      </c>
      <c r="F365" s="19">
        <f>E365*(365.25/7)</f>
        <v>436.2128571428571</v>
      </c>
      <c r="G365" s="19">
        <v>0.3619047619047619</v>
      </c>
      <c r="I365" s="19">
        <f>F365*H366</f>
        <v>2.7423694222833687E-2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17.218928571428705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3.2058078823269174E-3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14.41</v>
      </c>
      <c r="F369" s="19">
        <f>E369*(365.25/7)</f>
        <v>751.89321428571429</v>
      </c>
      <c r="G369" s="19">
        <v>0.62380952380952381</v>
      </c>
      <c r="I369" s="19">
        <f>F369*H370</f>
        <v>4.7269788726200176E-2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14.2</v>
      </c>
      <c r="F373" s="26">
        <f>E373*(365.25/7)</f>
        <v>740.93571428571431</v>
      </c>
      <c r="G373" s="26">
        <v>0.99310344827586206</v>
      </c>
      <c r="H373" s="27"/>
      <c r="I373" s="26">
        <f>SUM(I374,I375)</f>
        <v>0.12877266575171922</v>
      </c>
    </row>
    <row r="374" spans="1:9">
      <c r="C374" s="26" t="s">
        <v>251</v>
      </c>
      <c r="D374" s="26"/>
      <c r="E374" s="19">
        <f>G374*E373</f>
        <v>3.0358620689655171</v>
      </c>
      <c r="F374" s="19">
        <f>E374*(365.25/7)</f>
        <v>158.40694581280789</v>
      </c>
      <c r="G374" s="19">
        <v>0.21379310344827587</v>
      </c>
      <c r="I374" s="19">
        <f>F374*H376</f>
        <v>2.7721893321550669E-2</v>
      </c>
    </row>
    <row r="375" spans="1:9">
      <c r="C375" s="26" t="s">
        <v>252</v>
      </c>
      <c r="D375" s="26"/>
      <c r="E375" s="19">
        <f>G375*E373</f>
        <v>11.066206896551723</v>
      </c>
      <c r="F375" s="19">
        <f>E375*(365.25/7)</f>
        <v>577.41886699507381</v>
      </c>
      <c r="G375" s="19">
        <v>0.77931034482758621</v>
      </c>
      <c r="I375" s="19">
        <f>F375*H376</f>
        <v>0.10105077243016855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52.8</v>
      </c>
      <c r="F377" s="26">
        <f>E377*(365.25/7)</f>
        <v>2755.0285714285715</v>
      </c>
      <c r="G377" s="26">
        <v>0.99760191846522783</v>
      </c>
      <c r="H377" s="27"/>
      <c r="I377" s="26">
        <f>SUM(I378,I380,I381,I382,I383,I384,I385)</f>
        <v>0.11279395982071629</v>
      </c>
    </row>
    <row r="378" spans="1:9">
      <c r="A378" s="19"/>
      <c r="C378" s="26" t="s">
        <v>253</v>
      </c>
      <c r="D378" s="26"/>
      <c r="E378" s="19">
        <f>G378*E377</f>
        <v>8.7366906474820141</v>
      </c>
      <c r="F378" s="19">
        <f>E378*(365.25/7)</f>
        <v>455.86803699897223</v>
      </c>
      <c r="G378" s="19">
        <v>0.16546762589928057</v>
      </c>
      <c r="I378" s="19">
        <f>F378*H379</f>
        <v>1.8052624404808568E-2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3.418705035971223</v>
      </c>
      <c r="F380" s="19">
        <f t="shared" ref="F380:F385" si="2">E380*(365.25/7)</f>
        <v>178.38314491264131</v>
      </c>
      <c r="G380" s="19">
        <v>6.4748201438848921E-2</v>
      </c>
      <c r="I380" s="19">
        <f>F380*H386</f>
        <v>7.3718041966268268E-3</v>
      </c>
    </row>
    <row r="381" spans="1:9">
      <c r="A381" s="19"/>
      <c r="C381" s="26" t="s">
        <v>255</v>
      </c>
      <c r="D381" s="26"/>
      <c r="E381" s="19">
        <f>G381*E377</f>
        <v>2.6589928057553953</v>
      </c>
      <c r="F381" s="19">
        <f t="shared" si="2"/>
        <v>138.74244604316544</v>
      </c>
      <c r="G381" s="19">
        <v>5.0359712230215826E-2</v>
      </c>
      <c r="I381" s="19">
        <f>F381*H386</f>
        <v>5.7336254862653084E-3</v>
      </c>
    </row>
    <row r="382" spans="1:9">
      <c r="A382" s="19"/>
      <c r="C382" s="26" t="s">
        <v>256</v>
      </c>
      <c r="D382" s="26"/>
      <c r="E382" s="19">
        <f>G382*E377</f>
        <v>8.7366906474820141</v>
      </c>
      <c r="F382" s="19">
        <f t="shared" si="2"/>
        <v>455.86803699897223</v>
      </c>
      <c r="G382" s="19">
        <v>0.16546762589928057</v>
      </c>
      <c r="I382" s="19">
        <f>F382*$H$386</f>
        <v>1.8839055169157445E-2</v>
      </c>
    </row>
    <row r="383" spans="1:9">
      <c r="A383" s="19"/>
      <c r="C383" s="26" t="s">
        <v>257</v>
      </c>
      <c r="D383" s="26"/>
      <c r="E383" s="19">
        <f>G383*E377</f>
        <v>11.52230215827338</v>
      </c>
      <c r="F383" s="19">
        <f t="shared" si="2"/>
        <v>601.21726618705031</v>
      </c>
      <c r="G383" s="19">
        <v>0.21822541966426856</v>
      </c>
      <c r="I383" s="19">
        <f>F383*H386</f>
        <v>2.4845710440483004E-2</v>
      </c>
    </row>
    <row r="384" spans="1:9">
      <c r="A384" s="19"/>
      <c r="C384" s="26" t="s">
        <v>258</v>
      </c>
      <c r="D384" s="26"/>
      <c r="E384" s="19">
        <f>G384*E377</f>
        <v>14.307913669064746</v>
      </c>
      <c r="F384" s="19">
        <f t="shared" si="2"/>
        <v>746.5664953751284</v>
      </c>
      <c r="G384" s="19">
        <v>0.27098321342925658</v>
      </c>
      <c r="I384" s="19">
        <f>F384*H386</f>
        <v>3.0852365711808567E-2</v>
      </c>
    </row>
    <row r="385" spans="1:9">
      <c r="A385" s="19"/>
      <c r="C385" s="26" t="s">
        <v>259</v>
      </c>
      <c r="D385" s="26"/>
      <c r="E385" s="19">
        <f>G385*E377</f>
        <v>3.2920863309352515</v>
      </c>
      <c r="F385" s="19">
        <f t="shared" si="2"/>
        <v>171.77636176772867</v>
      </c>
      <c r="G385" s="19">
        <v>6.235011990407674E-2</v>
      </c>
      <c r="I385" s="19">
        <f>F385*H386</f>
        <v>7.0987744115665738E-3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</v>
      </c>
      <c r="F387" s="26">
        <f>E387*(365.25/7)</f>
        <v>260.89285714285717</v>
      </c>
      <c r="G387" s="26">
        <v>1</v>
      </c>
      <c r="H387" s="27"/>
      <c r="I387" s="26">
        <f>F387*H390</f>
        <v>1.0058134207391297E-2</v>
      </c>
    </row>
    <row r="388" spans="1:9">
      <c r="A388" s="19"/>
      <c r="C388" s="26" t="s">
        <v>261</v>
      </c>
      <c r="D388" s="26"/>
      <c r="E388" s="19">
        <f>G388*E387</f>
        <v>5</v>
      </c>
      <c r="F388" s="19">
        <f>E388*(365.25/7)</f>
        <v>260.89285714285717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6.2000000000000028</v>
      </c>
      <c r="F391" s="26">
        <f>E391*(365.25/7)</f>
        <v>323.50714285714304</v>
      </c>
      <c r="G391" s="26">
        <v>1</v>
      </c>
      <c r="H391" s="27"/>
      <c r="I391" s="26">
        <f>SUM(I392,I394,I398)</f>
        <v>2.6194003886014446E-2</v>
      </c>
    </row>
    <row r="392" spans="1:9">
      <c r="A392" s="19"/>
      <c r="C392" s="26" t="s">
        <v>265</v>
      </c>
      <c r="D392" s="26"/>
      <c r="E392" s="19">
        <f>G392*E391</f>
        <v>1.1481481481481488</v>
      </c>
      <c r="F392" s="19">
        <f>E392*(365.25/7)</f>
        <v>59.908730158730194</v>
      </c>
      <c r="G392" s="19">
        <v>0.1851851851851852</v>
      </c>
      <c r="I392" s="19">
        <f>F392*H393</f>
        <v>5.8986512758661567E-3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1.3012345679012354</v>
      </c>
      <c r="F394" s="19">
        <f>E394*(365.25/7)</f>
        <v>67.896560846560888</v>
      </c>
      <c r="G394" s="19">
        <v>0.20987654320987656</v>
      </c>
      <c r="I394" s="19">
        <f>F394*H395</f>
        <v>5.2275908238260749E-3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3.7506172839506191</v>
      </c>
      <c r="F398" s="19">
        <f>E398*(365.25/7)</f>
        <v>195.70185185185196</v>
      </c>
      <c r="G398" s="19">
        <v>0.60493827160493829</v>
      </c>
      <c r="I398" s="19">
        <f>F398*H399</f>
        <v>1.5067761786322215E-2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101.3</v>
      </c>
      <c r="F400" s="30">
        <f>E400*(365.25/7)</f>
        <v>5285.6892857142857</v>
      </c>
      <c r="H400" s="31"/>
      <c r="I400" s="30">
        <f>SUM(I364,I371,I373,I377,I387,I391)</f>
        <v>0.35571805449720206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102.3</v>
      </c>
      <c r="F403" s="26">
        <f>E403*(365.25/7)</f>
        <v>5337.8678571428572</v>
      </c>
      <c r="G403" s="26">
        <v>0.9659574468085107</v>
      </c>
      <c r="H403" s="27"/>
      <c r="I403" s="26">
        <f>F403*H408</f>
        <v>0.20578942588322591</v>
      </c>
    </row>
    <row r="404" spans="1:9">
      <c r="C404" s="26" t="s">
        <v>271</v>
      </c>
      <c r="D404" s="26"/>
      <c r="E404" s="19">
        <f>G404*E403</f>
        <v>94.174042553191498</v>
      </c>
      <c r="F404" s="19">
        <f>E404*(365.25/7)</f>
        <v>4913.8670060790282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4.6434042553191492</v>
      </c>
      <c r="F405" s="19">
        <f>E405*(365.25/7)</f>
        <v>242.28620060790277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3.1923404255319152</v>
      </c>
      <c r="F407" s="19">
        <f>E407*(365.25/7)</f>
        <v>166.57176291793314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15.1</v>
      </c>
      <c r="F409" s="26">
        <f>E409*(365.25/7)</f>
        <v>787.8964285714286</v>
      </c>
      <c r="G409" s="26">
        <v>1</v>
      </c>
      <c r="H409" s="27"/>
      <c r="I409" s="26">
        <f>F409*H411</f>
        <v>3.0375565306321715E-2</v>
      </c>
    </row>
    <row r="410" spans="1:9">
      <c r="C410" s="26" t="s">
        <v>64</v>
      </c>
      <c r="D410" s="26"/>
      <c r="E410" s="19">
        <f>G410*E409</f>
        <v>15.1</v>
      </c>
      <c r="F410" s="19">
        <f>E410*(365.25/7)</f>
        <v>787.8964285714286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2.6</v>
      </c>
      <c r="F412" s="26">
        <f>E412*(365.25/7)</f>
        <v>135.66428571428571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2.6</v>
      </c>
      <c r="F413" s="19">
        <f>E413*(365.25/7)</f>
        <v>135.66428571428571</v>
      </c>
      <c r="G413" s="19">
        <v>1</v>
      </c>
    </row>
    <row r="414" spans="1:9" s="26" customFormat="1">
      <c r="B414" s="26" t="s">
        <v>66</v>
      </c>
      <c r="E414" s="26">
        <f>E424-SUM(E418,E412,E409,E403)</f>
        <v>2</v>
      </c>
      <c r="F414" s="26">
        <f>E414*(365.25/7)</f>
        <v>104.35714285714286</v>
      </c>
      <c r="G414" s="26">
        <v>1</v>
      </c>
      <c r="H414" s="27"/>
      <c r="I414" s="26">
        <f>F414*AVERAGE(H416:H417)</f>
        <v>1.2051372709067995E-2</v>
      </c>
    </row>
    <row r="415" spans="1:9">
      <c r="C415" s="26" t="s">
        <v>66</v>
      </c>
      <c r="D415" s="26"/>
      <c r="E415" s="19">
        <f>G415*E414</f>
        <v>2</v>
      </c>
      <c r="F415" s="19">
        <f>E415*(365.25/7)</f>
        <v>104.35714285714286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7.2</v>
      </c>
      <c r="F418" s="26">
        <f>E418*(365.25/7)</f>
        <v>375.68571428571431</v>
      </c>
      <c r="G418" s="26">
        <v>1</v>
      </c>
      <c r="H418" s="27"/>
      <c r="I418" s="26">
        <f>F418*AVERAGE(H420:H422)</f>
        <v>0.26721977919548778</v>
      </c>
    </row>
    <row r="419" spans="1:12">
      <c r="C419" s="26" t="s">
        <v>67</v>
      </c>
      <c r="D419" s="26"/>
      <c r="E419" s="19">
        <f>G419*E418</f>
        <v>7.2</v>
      </c>
      <c r="F419" s="19">
        <f>E419*(365.25/7)</f>
        <v>375.68571428571431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129.19999999999999</v>
      </c>
      <c r="F424" s="30">
        <f>E424*(365.25/7)</f>
        <v>6741.4714285714281</v>
      </c>
      <c r="H424" s="31"/>
      <c r="I424" s="30">
        <f>SUM(I403,I409,I412,I414,I418)</f>
        <v>0.51543614309410346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1087.4000000000001</v>
      </c>
      <c r="F428" s="30">
        <f>E428*(365.25/7)</f>
        <v>56738.978571428575</v>
      </c>
      <c r="H428" s="31"/>
      <c r="I428" s="39">
        <f>SUM(I424,I400,I361,I346,I301,I289,I251,I234,I200,I154,I135,I122)</f>
        <v>22.258632131462637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7.4648590985120213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0.48367080640558335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0.3769412663804157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5.4033391585390369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0.57735127070667214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0.11615427515790004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5.8176313044868975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0.10537551211765955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1.0421552415651461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0.35571805449720206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0.51543614309410346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22.25863213146264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1287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230.6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25.3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28.9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115.6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11.5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49.3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24.8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19.100000000000001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5.7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50.3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39.6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10.8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282.39999999999998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48.1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80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31.2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44.5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64.5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20.7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16.2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4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6.2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11.5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23.4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8.4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169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60.9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81.2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26.9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34.799999999999997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1.2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32.200000000000003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130.80000000000001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16.600000000000001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30.8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44.3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13.8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9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4.3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129.69999999999999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31.6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19.5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60.5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6.1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164.4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130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19.399999999999999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4.5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9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25.3</v>
      </c>
      <c r="F75" s="26">
        <f>E75*(365.25/7)</f>
        <v>1320.1178571428572</v>
      </c>
      <c r="G75" s="26">
        <v>0.99999999999999989</v>
      </c>
      <c r="H75" s="27"/>
      <c r="I75" s="26">
        <f>SUM(I77,I76)</f>
        <v>1.648229923025939</v>
      </c>
    </row>
    <row r="76" spans="1:9">
      <c r="C76" s="26" t="s">
        <v>79</v>
      </c>
      <c r="D76" s="26"/>
      <c r="E76" s="19">
        <f>E75*G76</f>
        <v>10.473655913978494</v>
      </c>
      <c r="F76" s="19">
        <f>E76*(365.25/7)</f>
        <v>546.50040322580639</v>
      </c>
      <c r="G76" s="19">
        <v>0.41397849462365588</v>
      </c>
      <c r="I76" s="19">
        <f>F76*AVERAGE(H78:H79)</f>
        <v>0.68233174232794247</v>
      </c>
    </row>
    <row r="77" spans="1:9">
      <c r="C77" s="26" t="s">
        <v>80</v>
      </c>
      <c r="D77" s="26"/>
      <c r="E77" s="19">
        <f>G77*E75</f>
        <v>14.826344086021503</v>
      </c>
      <c r="F77" s="19">
        <f>E77*(365.25/7)</f>
        <v>773.61745391705063</v>
      </c>
      <c r="G77" s="19">
        <v>0.58602150537634401</v>
      </c>
      <c r="I77" s="19">
        <f>F77*AVERAGE(H78:H79)</f>
        <v>0.96589818069799649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28.9</v>
      </c>
      <c r="F80" s="26">
        <f>E80*(365.25/7)</f>
        <v>1507.9607142857142</v>
      </c>
      <c r="G80" s="26">
        <v>1</v>
      </c>
      <c r="H80" s="27"/>
      <c r="I80" s="26">
        <f>SUM(I81,I84)</f>
        <v>2.6292564087323398</v>
      </c>
    </row>
    <row r="81" spans="1:9">
      <c r="A81" s="19"/>
      <c r="C81" s="26" t="s">
        <v>84</v>
      </c>
      <c r="D81" s="26"/>
      <c r="E81" s="19">
        <f>G81*E80</f>
        <v>24.718723404255318</v>
      </c>
      <c r="F81" s="19">
        <f>E81*(365.25/7)</f>
        <v>1289.7876747720366</v>
      </c>
      <c r="G81" s="19">
        <v>0.85531914893617023</v>
      </c>
      <c r="I81" s="19">
        <f>F81*AVERAGE(H82:H83)</f>
        <v>2.5225066971110572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4.1812765957446807</v>
      </c>
      <c r="F84" s="19">
        <f>E84*(365.25/7)</f>
        <v>218.17303951367782</v>
      </c>
      <c r="G84" s="19">
        <v>0.14468085106382977</v>
      </c>
      <c r="I84" s="19">
        <f>F84*AVERAGE(H85:H86)</f>
        <v>0.10674971162128272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115.6</v>
      </c>
      <c r="F88" s="26">
        <f>E88*(365.25/7)</f>
        <v>6031.8428571428567</v>
      </c>
      <c r="G88" s="26">
        <v>1</v>
      </c>
      <c r="H88" s="27"/>
      <c r="I88" s="26">
        <f>SUM(I89,I91,I94,I96,I98,I100)</f>
        <v>3.6565198317363321</v>
      </c>
    </row>
    <row r="89" spans="1:9">
      <c r="A89" s="19"/>
      <c r="C89" s="26" t="s">
        <v>91</v>
      </c>
      <c r="D89" s="26"/>
      <c r="E89" s="19">
        <f>G89*E88</f>
        <v>26.520917678812417</v>
      </c>
      <c r="F89" s="19">
        <f>E89*(365.25/7)</f>
        <v>1383.8235974551765</v>
      </c>
      <c r="G89" s="19">
        <v>0.22941970310391366</v>
      </c>
      <c r="I89" s="19">
        <f>F89*H90</f>
        <v>0.5542403525074685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18.252631578947366</v>
      </c>
      <c r="F91" s="19">
        <f>E91*(365.25/7)</f>
        <v>952.39624060150368</v>
      </c>
      <c r="G91" s="19">
        <v>0.15789473684210525</v>
      </c>
      <c r="I91" s="19">
        <f>F91*AVERAGE(H92:H93)</f>
        <v>1.6221317142971532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3.4321187584345485</v>
      </c>
      <c r="F94" s="19">
        <f>E94*(365.25/7)</f>
        <v>179.08305378831699</v>
      </c>
      <c r="G94" s="19">
        <v>2.9689608636977064E-2</v>
      </c>
      <c r="I94" s="19">
        <f>F94*H95</f>
        <v>7.1725222089201818E-2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5.9282051282051276</v>
      </c>
      <c r="F96" s="19">
        <f>E96*(365.25/7)</f>
        <v>309.32527472527471</v>
      </c>
      <c r="G96" s="19">
        <v>5.128205128205128E-2</v>
      </c>
      <c r="I96" s="19">
        <f>F96*H97</f>
        <v>0.12388901997225764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14.820512820512821</v>
      </c>
      <c r="F98" s="19">
        <f>E98*(365.25/7)</f>
        <v>773.31318681318692</v>
      </c>
      <c r="G98" s="19">
        <v>0.12820512820512822</v>
      </c>
      <c r="I98" s="19">
        <f>F98*H99</f>
        <v>0.30972254993064419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46.645614035087718</v>
      </c>
      <c r="F100" s="19">
        <f>E100*(365.25/7)</f>
        <v>2433.9015037593986</v>
      </c>
      <c r="G100" s="19">
        <v>0.40350877192982459</v>
      </c>
      <c r="I100" s="19">
        <f>F100*H101</f>
        <v>0.97481097293960628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11.5</v>
      </c>
      <c r="F103" s="26">
        <f>E103*(365.25/7)</f>
        <v>600.05357142857144</v>
      </c>
      <c r="G103" s="26">
        <v>1</v>
      </c>
      <c r="H103" s="27"/>
      <c r="I103" s="26">
        <f>SUM(I104:I105)</f>
        <v>0.18479117188253186</v>
      </c>
    </row>
    <row r="104" spans="1:9">
      <c r="A104" s="19"/>
      <c r="C104" s="26" t="s">
        <v>99</v>
      </c>
      <c r="D104" s="26"/>
      <c r="E104" s="19">
        <f>G104*E103</f>
        <v>3.2857142857142856</v>
      </c>
      <c r="F104" s="19">
        <f>E104*(365.25/7)</f>
        <v>171.44387755102042</v>
      </c>
      <c r="G104" s="19">
        <v>0.2857142857142857</v>
      </c>
      <c r="I104" s="19">
        <f>F104*AVERAGE(H106:H106)</f>
        <v>5.2797477680723383E-2</v>
      </c>
    </row>
    <row r="105" spans="1:9">
      <c r="A105" s="19"/>
      <c r="C105" s="26" t="s">
        <v>100</v>
      </c>
      <c r="D105" s="26"/>
      <c r="E105" s="19">
        <f>G105*E103</f>
        <v>8.2142857142857153</v>
      </c>
      <c r="F105" s="19">
        <f>E105*(365.25/7)</f>
        <v>428.60969387755108</v>
      </c>
      <c r="G105" s="19">
        <v>0.7142857142857143</v>
      </c>
      <c r="I105" s="19">
        <f>F105*AVERAGE(H106:H106)</f>
        <v>0.13199369420180848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49.3</v>
      </c>
      <c r="F108" s="26">
        <f>E108*(365.25/7)</f>
        <v>2572.4035714285715</v>
      </c>
      <c r="G108" s="26">
        <v>0.9973821989528795</v>
      </c>
      <c r="H108" s="27"/>
      <c r="I108" s="26">
        <f>F108*H112</f>
        <v>0.57857700686658631</v>
      </c>
    </row>
    <row r="109" spans="1:9">
      <c r="C109" s="26" t="s">
        <v>102</v>
      </c>
      <c r="D109" s="26"/>
      <c r="E109" s="19">
        <f>G109*E108</f>
        <v>21.810732984293189</v>
      </c>
      <c r="F109" s="19">
        <f>E109*(365.25/7)</f>
        <v>1138.052888930441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27.360209424083763</v>
      </c>
      <c r="F110" s="19">
        <f>E110*(365.25/7)</f>
        <v>1427.6166417352279</v>
      </c>
      <c r="G110" s="19">
        <v>0.55497382198952872</v>
      </c>
    </row>
    <row r="111" spans="1:9">
      <c r="C111" s="26" t="s">
        <v>104</v>
      </c>
      <c r="D111" s="26">
        <f>F108-SUM(F109:F110)</f>
        <v>6.7340407629026231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230.6</v>
      </c>
      <c r="F122" s="30">
        <f>E122*(365.25/7)</f>
        <v>12032.378571428571</v>
      </c>
      <c r="H122" s="31"/>
      <c r="I122" s="30">
        <f>SUM(I108,I103,I88,I80,I75)</f>
        <v>8.6973743422437284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19.100000000000001</v>
      </c>
      <c r="F125" s="26">
        <f t="shared" ref="F125:F133" si="0">E125*(365.25/7)</f>
        <v>996.61071428571438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6.3666666666666671</v>
      </c>
      <c r="F126" s="19">
        <f t="shared" si="0"/>
        <v>332.20357142857148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7.9338461538461535</v>
      </c>
      <c r="F127" s="19">
        <f t="shared" si="0"/>
        <v>413.97675824175826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1.9589743589743591</v>
      </c>
      <c r="F128" s="19">
        <f t="shared" si="0"/>
        <v>102.21648351648352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2.8405128205128207</v>
      </c>
      <c r="F129" s="19">
        <f t="shared" si="0"/>
        <v>148.21390109890112</v>
      </c>
      <c r="G129" s="19">
        <v>0.14871794871794872</v>
      </c>
    </row>
    <row r="130" spans="1:9" s="26" customFormat="1">
      <c r="B130" s="26" t="s">
        <v>13</v>
      </c>
      <c r="E130" s="26">
        <f>E12</f>
        <v>5.7</v>
      </c>
      <c r="F130" s="19">
        <f t="shared" si="0"/>
        <v>297.41785714285714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5.7</v>
      </c>
      <c r="F131" s="19">
        <f t="shared" si="0"/>
        <v>297.41785714285714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24.8</v>
      </c>
      <c r="F135" s="30">
        <f>E135*(365.25/7)</f>
        <v>1294.0285714285715</v>
      </c>
      <c r="H135" s="31"/>
      <c r="I135" s="30">
        <f>F135*H134</f>
        <v>0.39850617936406868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39.6</v>
      </c>
      <c r="F138" s="26">
        <f t="shared" ref="F138:F151" si="1">E138*(365.25/7)</f>
        <v>2066.2714285714287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11.334782608695653</v>
      </c>
      <c r="F139" s="19">
        <f t="shared" si="1"/>
        <v>591.43276397515535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6.3130434782608704</v>
      </c>
      <c r="F140" s="19">
        <f t="shared" si="1"/>
        <v>329.40559006211186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14.778260869565218</v>
      </c>
      <c r="F141" s="19">
        <f t="shared" si="1"/>
        <v>771.10854037267086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3.7304347826086959</v>
      </c>
      <c r="F142" s="19">
        <f t="shared" si="1"/>
        <v>194.64875776397517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1.1478260869565218</v>
      </c>
      <c r="F143" s="19">
        <f t="shared" si="1"/>
        <v>59.891925465838511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1.0043478260869565</v>
      </c>
      <c r="F144" s="19">
        <f t="shared" si="1"/>
        <v>52.405434782608694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1.4347826086956523</v>
      </c>
      <c r="F145" s="19">
        <f t="shared" si="1"/>
        <v>74.864906832298146</v>
      </c>
      <c r="G145" s="19">
        <v>3.6231884057971016E-2</v>
      </c>
    </row>
    <row r="146" spans="1:9" s="26" customFormat="1">
      <c r="B146" s="26" t="s">
        <v>18</v>
      </c>
      <c r="E146" s="26">
        <f>E16</f>
        <v>10.8</v>
      </c>
      <c r="F146" s="26">
        <f t="shared" si="1"/>
        <v>563.52857142857147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4.5290322580645164</v>
      </c>
      <c r="F147" s="19">
        <f t="shared" si="1"/>
        <v>236.31843317972351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1.2193548387096773</v>
      </c>
      <c r="F148" s="19">
        <f t="shared" si="1"/>
        <v>63.62419354838709</v>
      </c>
      <c r="G148" s="19">
        <v>0.1129032258064516</v>
      </c>
    </row>
    <row r="149" spans="1:9">
      <c r="C149" s="26" t="s">
        <v>122</v>
      </c>
      <c r="D149" s="26"/>
      <c r="E149" s="19">
        <f>G149*E146</f>
        <v>3.8322580645161293</v>
      </c>
      <c r="F149" s="19">
        <f t="shared" si="1"/>
        <v>199.96175115207376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0.87096774193548387</v>
      </c>
      <c r="F150" s="19">
        <f t="shared" si="1"/>
        <v>45.445852534562214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0.34838709677419355</v>
      </c>
      <c r="F151" s="19">
        <f t="shared" si="1"/>
        <v>18.178341013824884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50.3</v>
      </c>
      <c r="F154" s="30">
        <f>E154*(365.25/7)</f>
        <v>2624.582142857143</v>
      </c>
      <c r="H154" s="31"/>
      <c r="I154" s="30">
        <f>F154*AVERAGE(H152:H153)</f>
        <v>0.64932005818270244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48.1</v>
      </c>
      <c r="F157" s="26">
        <f>E157*(365.25/7)</f>
        <v>2509.7892857142861</v>
      </c>
      <c r="G157" s="26">
        <v>1.0151057401812689</v>
      </c>
      <c r="H157" s="27"/>
      <c r="I157" s="26">
        <f>F157*AVERAGE(H159:H160)</f>
        <v>0.33946099800974339</v>
      </c>
    </row>
    <row r="158" spans="1:9">
      <c r="C158" s="26" t="s">
        <v>20</v>
      </c>
      <c r="D158" s="26"/>
      <c r="E158" s="28">
        <f>G158*E157</f>
        <v>48.1</v>
      </c>
      <c r="F158" s="19">
        <f>E158*(365.25/7)</f>
        <v>2509.7892857142861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80</v>
      </c>
      <c r="F161" s="26">
        <f>E161*(365.25/7)</f>
        <v>4174.2857142857147</v>
      </c>
      <c r="G161" s="26">
        <v>1</v>
      </c>
      <c r="H161" s="27"/>
      <c r="I161" s="26">
        <f>SUM(I162,I168,I164)</f>
        <v>0.95695111498901941</v>
      </c>
    </row>
    <row r="162" spans="2:9">
      <c r="C162" s="26" t="s">
        <v>130</v>
      </c>
      <c r="D162" s="26"/>
      <c r="E162" s="28">
        <f>G162*E161</f>
        <v>49.737827715355813</v>
      </c>
      <c r="F162" s="19">
        <f>E162*(365.25/7)</f>
        <v>2595.2487961476731</v>
      </c>
      <c r="G162" s="19">
        <v>0.62172284644194764</v>
      </c>
      <c r="I162" s="19">
        <f>F162*H163</f>
        <v>0.50065898166469314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4.1947565543071157</v>
      </c>
      <c r="F164" s="19">
        <f>E164*(365.25/7)</f>
        <v>218.876404494382</v>
      </c>
      <c r="G164" s="19">
        <v>5.2434456928838948E-2</v>
      </c>
      <c r="I164" s="19">
        <f>F164*AVERAGE(H165:H167)</f>
        <v>0.19389857064463778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26.067415730337075</v>
      </c>
      <c r="F168" s="19">
        <f>E168*(365.25/7)</f>
        <v>1360.1605136436597</v>
      </c>
      <c r="G168" s="19">
        <v>0.32584269662921345</v>
      </c>
      <c r="I168" s="19">
        <f>F168*H169</f>
        <v>0.2623935626796885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39.299999999999997</v>
      </c>
      <c r="F170" s="26">
        <f>E170*(365.25/7)</f>
        <v>2050.6178571428572</v>
      </c>
      <c r="G170" s="26">
        <v>1</v>
      </c>
      <c r="H170" s="27"/>
      <c r="I170" s="26">
        <f>SUM(I171,I175)</f>
        <v>0.50831655161689182</v>
      </c>
    </row>
    <row r="171" spans="2:9">
      <c r="C171" s="26" t="s">
        <v>137</v>
      </c>
      <c r="D171" s="26"/>
      <c r="E171" s="28">
        <f>G171*E170</f>
        <v>7.123124999999999</v>
      </c>
      <c r="F171" s="19">
        <f>E171*(365.25/7)</f>
        <v>371.6744866071428</v>
      </c>
      <c r="G171" s="19">
        <v>0.18124999999999999</v>
      </c>
      <c r="I171" s="19">
        <f>F171*AVERAGE(H172:H174)</f>
        <v>0.32925957398050337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32.176874999999995</v>
      </c>
      <c r="F175" s="19">
        <f>E175*(365.25/7)</f>
        <v>1678.9433705357142</v>
      </c>
      <c r="G175" s="19">
        <v>0.81874999999999998</v>
      </c>
      <c r="I175" s="19">
        <f>F175*H176</f>
        <v>0.17905697763638842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31.2</v>
      </c>
      <c r="F177" s="26">
        <f>E177*(365.25/7)</f>
        <v>1627.9714285714285</v>
      </c>
      <c r="G177" s="26">
        <v>0.99595141700404854</v>
      </c>
      <c r="H177" s="27"/>
      <c r="I177" s="26">
        <f>SUM(I178,I180,I182,I184)</f>
        <v>0.24521525028253946</v>
      </c>
    </row>
    <row r="178" spans="1:9">
      <c r="A178" s="34"/>
      <c r="C178" s="26" t="s">
        <v>140</v>
      </c>
      <c r="D178" s="26"/>
      <c r="E178" s="28">
        <f>G178*E177</f>
        <v>2.7789473684210528</v>
      </c>
      <c r="F178" s="19">
        <f>E178*(365.25/7)</f>
        <v>145.0015037593985</v>
      </c>
      <c r="G178" s="19">
        <v>8.9068825910931182E-2</v>
      </c>
      <c r="I178" s="19">
        <f>F178*H179</f>
        <v>1.9332526460334617E-2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1.263157894736842</v>
      </c>
      <c r="F180" s="19">
        <f>E180*(365.25/7)</f>
        <v>65.909774436090231</v>
      </c>
      <c r="G180" s="19">
        <v>4.048582995951417E-2</v>
      </c>
      <c r="I180" s="19">
        <f>F180*H181</f>
        <v>1.1604788016936027E-2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27.03157894736842</v>
      </c>
      <c r="F182" s="19">
        <f>E182*(365.25/7)</f>
        <v>1410.4691729323308</v>
      </c>
      <c r="G182" s="19">
        <v>0.8663967611336032</v>
      </c>
      <c r="I182" s="19">
        <f>F182*H183</f>
        <v>0.21357181632049613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6.5909774436090629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7.0611948477269741E-4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44.5</v>
      </c>
      <c r="F186" s="26">
        <f>E186*(365.25/7)</f>
        <v>2321.9464285714284</v>
      </c>
      <c r="G186" s="26">
        <v>0.99722991689750695</v>
      </c>
      <c r="H186" s="27"/>
      <c r="I186" s="26">
        <f>SUM(I187,I189,I191,I193,I195)</f>
        <v>3.8979994425837572</v>
      </c>
    </row>
    <row r="187" spans="1:9">
      <c r="C187" s="26" t="s">
        <v>147</v>
      </c>
      <c r="D187" s="26"/>
      <c r="E187" s="28">
        <f>G187*E186</f>
        <v>38.33656509695291</v>
      </c>
      <c r="F187" s="19">
        <f>E187*(365.25/7)</f>
        <v>2000.3472002374358</v>
      </c>
      <c r="G187" s="19">
        <v>0.86149584487534625</v>
      </c>
      <c r="I187" s="19">
        <f>F187*H188</f>
        <v>3.7122209985723287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4.3144044321329638</v>
      </c>
      <c r="F189" s="19">
        <f>E189*(365.25/7)</f>
        <v>225.11945983379502</v>
      </c>
      <c r="G189" s="19">
        <v>9.6952908587257608E-2</v>
      </c>
      <c r="I189" s="19">
        <f>F189*H190</f>
        <v>0.16013145889741617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1.3559556786703602</v>
      </c>
      <c r="F191" s="19">
        <f>E191*(365.25/7)</f>
        <v>70.751830233478444</v>
      </c>
      <c r="G191" s="19">
        <v>3.0470914127423823E-2</v>
      </c>
      <c r="I191" s="19">
        <f>F191*H192</f>
        <v>1.9960677074448326E-2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6.4319845666796027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1.421577009890931E-3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0.36980609418282545</v>
      </c>
      <c r="F195" s="19">
        <f>E195*(365.25/7)</f>
        <v>19.295953700039572</v>
      </c>
      <c r="G195" s="19">
        <v>8.3102493074792231E-3</v>
      </c>
      <c r="I195" s="19">
        <f>F195*H196</f>
        <v>4.2647310296729619E-3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39.299999999999997</v>
      </c>
      <c r="F197" s="26">
        <f>E197*(365.25/7)</f>
        <v>2050.6178571428572</v>
      </c>
      <c r="G197" s="26">
        <v>1</v>
      </c>
      <c r="H197" s="27"/>
      <c r="I197" s="26">
        <f>F197*H199</f>
        <v>0.1178582724751164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282.39999999999998</v>
      </c>
      <c r="F200" s="30">
        <f>E200*(365.25/7)</f>
        <v>14735.22857142857</v>
      </c>
      <c r="H200" s="31"/>
      <c r="I200" s="30">
        <f>SUM(I161,I170,I157,I177,I186,I197)</f>
        <v>6.0658016299570674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20.7</v>
      </c>
      <c r="F203" s="26">
        <f>E203*(365.25/7)</f>
        <v>1080.0964285714285</v>
      </c>
      <c r="G203" s="26">
        <v>0.97826086956521752</v>
      </c>
      <c r="H203" s="27"/>
      <c r="I203" s="26">
        <f>SUM(I204,I206,I208)</f>
        <v>0.24036167176933138</v>
      </c>
    </row>
    <row r="204" spans="1:9">
      <c r="A204" s="19"/>
      <c r="C204" s="26" t="s">
        <v>159</v>
      </c>
      <c r="D204" s="26"/>
      <c r="E204" s="28">
        <f>G204*E203</f>
        <v>17.55</v>
      </c>
      <c r="F204" s="19">
        <f>E204*(365.25/7)</f>
        <v>915.73392857142869</v>
      </c>
      <c r="G204" s="19">
        <v>0.84782608695652184</v>
      </c>
      <c r="I204" s="19">
        <f>F204*H205</f>
        <v>0.20165253594229865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2.6999999999999997</v>
      </c>
      <c r="F206" s="19">
        <f>E206*(365.25/7)</f>
        <v>140.88214285714284</v>
      </c>
      <c r="G206" s="19">
        <v>0.13043478260869565</v>
      </c>
      <c r="I206" s="19">
        <f>F206*H207</f>
        <v>3.6204988362856232E-2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23.480357142856974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2.5041474641765002E-3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5.8999999999999986</v>
      </c>
      <c r="F210" s="26">
        <f>E210*(365.25/7)</f>
        <v>307.85357142857134</v>
      </c>
      <c r="G210" s="26">
        <v>1</v>
      </c>
      <c r="H210" s="27"/>
      <c r="I210" s="26">
        <f>F211*H212</f>
        <v>7.9114604200315464E-2</v>
      </c>
    </row>
    <row r="211" spans="1:9">
      <c r="A211" s="19"/>
      <c r="C211" s="26" t="s">
        <v>28</v>
      </c>
      <c r="D211" s="26"/>
      <c r="E211" s="28">
        <f>G211*E210</f>
        <v>5.8999999999999986</v>
      </c>
      <c r="F211" s="19">
        <f>E211*(365.25/7)</f>
        <v>307.85357142857134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16.2</v>
      </c>
      <c r="F213" s="26">
        <f>E213*(365.25/7)</f>
        <v>845.29285714285709</v>
      </c>
      <c r="G213" s="26">
        <v>1</v>
      </c>
      <c r="H213" s="27"/>
      <c r="I213" s="26">
        <f>SUM(I214,I215,I217)</f>
        <v>0.15087572846106842</v>
      </c>
    </row>
    <row r="214" spans="1:9">
      <c r="A214" s="19"/>
      <c r="C214" s="26" t="s">
        <v>163</v>
      </c>
      <c r="D214" s="26"/>
      <c r="E214" s="28">
        <f>G214*E213</f>
        <v>13.499999999999998</v>
      </c>
      <c r="F214" s="19">
        <f>E214*(365.25/7)</f>
        <v>704.41071428571422</v>
      </c>
      <c r="G214" s="19">
        <v>0.83333333333333326</v>
      </c>
      <c r="I214" s="19">
        <f>F214*H216</f>
        <v>0.13114668609519103</v>
      </c>
    </row>
    <row r="215" spans="1:9">
      <c r="A215" s="19"/>
      <c r="C215" s="26" t="s">
        <v>164</v>
      </c>
      <c r="D215" s="26"/>
      <c r="E215" s="28">
        <f>G215*E213</f>
        <v>1.3499999999999999</v>
      </c>
      <c r="F215" s="19">
        <f>E215*(365.25/7)</f>
        <v>70.441071428571419</v>
      </c>
      <c r="G215" s="19">
        <v>8.3333333333333329E-2</v>
      </c>
      <c r="I215" s="19">
        <f>F215*H216</f>
        <v>1.3114668609519103E-2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1.3499999999999999</v>
      </c>
      <c r="F217" s="19">
        <f>E217*(365.25/7)</f>
        <v>70.441071428571419</v>
      </c>
      <c r="G217" s="19">
        <v>8.3333333333333329E-2</v>
      </c>
      <c r="I217" s="19">
        <f>F217*AVERAGE(H218:H219)</f>
        <v>6.6143737563583013E-3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4</v>
      </c>
      <c r="F220" s="26">
        <f>E220*(365.25/7)</f>
        <v>208.71428571428572</v>
      </c>
      <c r="G220" s="26">
        <v>1</v>
      </c>
      <c r="H220" s="27"/>
      <c r="I220" s="26">
        <f>F220*H222</f>
        <v>3.6525893063378889E-2</v>
      </c>
    </row>
    <row r="221" spans="1:9">
      <c r="A221" s="19"/>
      <c r="C221" s="26" t="s">
        <v>168</v>
      </c>
      <c r="D221" s="26"/>
      <c r="E221" s="28">
        <f>G221*E220</f>
        <v>4</v>
      </c>
      <c r="F221" s="19">
        <f>E221*(365.25/7)</f>
        <v>208.71428571428572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6.2</v>
      </c>
      <c r="F223" s="26">
        <f>E223*(365.25/7)</f>
        <v>323.50714285714287</v>
      </c>
      <c r="G223" s="26">
        <v>1</v>
      </c>
      <c r="H223" s="27"/>
      <c r="I223" s="26">
        <f>SUM(I224:I225)</f>
        <v>5.6615134248237275E-2</v>
      </c>
    </row>
    <row r="224" spans="1:9">
      <c r="A224" s="19"/>
      <c r="C224" s="26" t="s">
        <v>170</v>
      </c>
      <c r="D224" s="26"/>
      <c r="E224" s="28">
        <f>G224*E223</f>
        <v>2.9708333333333332</v>
      </c>
      <c r="F224" s="19">
        <f>E224*(365.25/7)</f>
        <v>155.01383928571428</v>
      </c>
      <c r="G224" s="19">
        <v>0.47916666666666663</v>
      </c>
      <c r="I224" s="19">
        <f>F224*H226</f>
        <v>2.7128085160613696E-2</v>
      </c>
    </row>
    <row r="225" spans="1:9">
      <c r="A225" s="19"/>
      <c r="C225" s="26" t="s">
        <v>171</v>
      </c>
      <c r="D225" s="26"/>
      <c r="E225" s="28">
        <f>G225*E223</f>
        <v>3.229166666666667</v>
      </c>
      <c r="F225" s="19">
        <f>E225*(365.25/7)</f>
        <v>168.49330357142858</v>
      </c>
      <c r="G225" s="19">
        <v>0.52083333333333337</v>
      </c>
      <c r="I225" s="19">
        <f>F225*H226</f>
        <v>2.9487049087623583E-2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11.5</v>
      </c>
      <c r="F227" s="26">
        <f>E227*(365.25/7)</f>
        <v>600.05357142857144</v>
      </c>
      <c r="G227" s="26">
        <v>0.9882352941176471</v>
      </c>
      <c r="H227" s="27"/>
      <c r="I227" s="26">
        <f>SUM(I228,I231)</f>
        <v>9.1097175143733861E-2</v>
      </c>
    </row>
    <row r="228" spans="1:9">
      <c r="A228" s="19"/>
      <c r="C228" s="26" t="s">
        <v>172</v>
      </c>
      <c r="D228" s="26"/>
      <c r="E228" s="28">
        <f>G228*E227</f>
        <v>8.3882352941176475</v>
      </c>
      <c r="F228" s="19">
        <f>E228*(365.25/7)</f>
        <v>437.68613445378156</v>
      </c>
      <c r="G228" s="19">
        <v>0.72941176470588243</v>
      </c>
      <c r="I228" s="19">
        <f>F228*AVERAGE(H229:H230)</f>
        <v>7.7895845302369718E-2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2.9764705882352942</v>
      </c>
      <c r="F231" s="19">
        <f>E231*(365.25/7)</f>
        <v>155.30798319327732</v>
      </c>
      <c r="G231" s="19">
        <v>0.25882352941176473</v>
      </c>
      <c r="I231" s="19">
        <f>F231*AVERAGE(H232:H233)</f>
        <v>1.3201329841364148E-2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64.5</v>
      </c>
      <c r="F234" s="30">
        <f>E234*(365.25/7)</f>
        <v>3365.5178571428573</v>
      </c>
      <c r="H234" s="31"/>
      <c r="I234" s="30">
        <f>SUM(I227,I220,I213,I210,I203,I223)</f>
        <v>0.65459020688606528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8.4</v>
      </c>
      <c r="F237" s="26">
        <f>E237*(365.25/7)</f>
        <v>438.3</v>
      </c>
      <c r="G237" s="26">
        <v>0.98648648648648651</v>
      </c>
      <c r="H237" s="27"/>
      <c r="I237" s="26">
        <f>SUM(I238,I239,I241)</f>
        <v>7.8606532660027331E-2</v>
      </c>
    </row>
    <row r="238" spans="1:9">
      <c r="C238" s="26" t="s">
        <v>177</v>
      </c>
      <c r="D238" s="26"/>
      <c r="E238" s="19">
        <f>G238*E237</f>
        <v>6.6972972972972968</v>
      </c>
      <c r="F238" s="19">
        <f>E238*(365.25/7)</f>
        <v>349.45540540540537</v>
      </c>
      <c r="G238" s="19">
        <v>0.79729729729729726</v>
      </c>
      <c r="I238" s="19">
        <f>F238*H240</f>
        <v>6.3230313427679333E-2</v>
      </c>
    </row>
    <row r="239" spans="1:9">
      <c r="C239" s="26" t="s">
        <v>178</v>
      </c>
      <c r="D239" s="26"/>
      <c r="E239" s="19">
        <f>G239*E237</f>
        <v>0.22702702702702704</v>
      </c>
      <c r="F239" s="19">
        <f>E239*(365.25/7)</f>
        <v>11.845945945945948</v>
      </c>
      <c r="G239" s="19">
        <v>2.7027027027027029E-2</v>
      </c>
      <c r="I239" s="19">
        <f>F239*H240</f>
        <v>2.143400455175571E-3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1.362162162162162</v>
      </c>
      <c r="F241" s="19">
        <f>E241*(365.25/7)</f>
        <v>71.075675675675669</v>
      </c>
      <c r="G241" s="19">
        <v>0.16216216216216214</v>
      </c>
      <c r="I241" s="19">
        <f>F241*H242</f>
        <v>1.3232818777172429E-2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7.4999999999999991</v>
      </c>
      <c r="F243" s="26">
        <f>E243*(365.25/7)</f>
        <v>391.33928571428567</v>
      </c>
      <c r="G243" s="26">
        <v>0.96129032258064506</v>
      </c>
      <c r="H243" s="27"/>
      <c r="I243" s="26">
        <f>SUM(I244,I245,I246)</f>
        <v>1.9916030260025339E-2</v>
      </c>
    </row>
    <row r="244" spans="1:9">
      <c r="C244" s="26" t="s">
        <v>180</v>
      </c>
      <c r="D244" s="26"/>
      <c r="E244" s="19">
        <f>G244*E243</f>
        <v>5.0806451612903221</v>
      </c>
      <c r="F244" s="19">
        <f>E244*(365.25/7)</f>
        <v>265.10080645161287</v>
      </c>
      <c r="G244" s="19">
        <v>0.67741935483870963</v>
      </c>
      <c r="I244" s="19">
        <f>F244*H247</f>
        <v>1.3579111540926368E-2</v>
      </c>
    </row>
    <row r="245" spans="1:9">
      <c r="C245" s="26" t="s">
        <v>181</v>
      </c>
      <c r="D245" s="26"/>
      <c r="E245" s="19">
        <f>G245*E243</f>
        <v>2.129032258064516</v>
      </c>
      <c r="F245" s="19">
        <f>E245*(365.25/7)</f>
        <v>111.08986175115207</v>
      </c>
      <c r="G245" s="19">
        <v>0.28387096774193549</v>
      </c>
      <c r="I245" s="19">
        <f>F245*H247</f>
        <v>5.6902943600072404E-3</v>
      </c>
    </row>
    <row r="246" spans="1:9">
      <c r="C246" s="26" t="s">
        <v>182</v>
      </c>
      <c r="D246" s="26"/>
      <c r="E246" s="19">
        <f>G246*E243</f>
        <v>0.24193548387096769</v>
      </c>
      <c r="F246" s="19">
        <f>E246*(365.25/7)</f>
        <v>12.623847926267279</v>
      </c>
      <c r="G246" s="19">
        <v>3.2258064516129031E-2</v>
      </c>
      <c r="I246" s="19">
        <f>F246*H247</f>
        <v>6.4662435909173177E-4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7.4999999999999991</v>
      </c>
      <c r="F248" s="19">
        <f>E248*(365.25/7)</f>
        <v>391.33928571428567</v>
      </c>
      <c r="G248" s="26">
        <v>1</v>
      </c>
      <c r="H248" s="27"/>
      <c r="I248" s="26">
        <f>F248*H250</f>
        <v>3.5320679983382883E-2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23.4</v>
      </c>
      <c r="F251" s="30">
        <f>E251*(365.25/7)</f>
        <v>1220.9785714285715</v>
      </c>
      <c r="H251" s="31"/>
      <c r="I251" s="30">
        <f>SUM(I248,I243,I237)</f>
        <v>0.13384324290343555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60.9</v>
      </c>
      <c r="F254" s="26">
        <f>E254*(365.25/7)</f>
        <v>3177.6750000000002</v>
      </c>
      <c r="G254" s="26">
        <v>0.96780684104627757</v>
      </c>
      <c r="H254" s="27"/>
      <c r="I254" s="26">
        <f>F254*H259</f>
        <v>0.43893814213926391</v>
      </c>
    </row>
    <row r="255" spans="1:9">
      <c r="C255" s="26" t="s">
        <v>186</v>
      </c>
      <c r="D255" s="26"/>
      <c r="E255" s="19">
        <f>G255*E254</f>
        <v>13.233802816901409</v>
      </c>
      <c r="F255" s="19">
        <f>E255*(365.25/7)</f>
        <v>690.52092555332001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44.84788732394366</v>
      </c>
      <c r="F256" s="19">
        <f>E256*(365.25/7)</f>
        <v>2340.0986921529175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0.85774647887323929</v>
      </c>
      <c r="F258" s="19">
        <f>E258*(365.25/7)</f>
        <v>44.75598591549295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81.2</v>
      </c>
      <c r="F260" s="26">
        <f>E260*(365.25/7)</f>
        <v>4236.9000000000005</v>
      </c>
      <c r="G260" s="26">
        <v>1</v>
      </c>
      <c r="H260" s="27"/>
      <c r="I260" s="26">
        <f>SUM(I261,I263,I265,I267,I269)</f>
        <v>4.6364177939050375</v>
      </c>
    </row>
    <row r="261" spans="1:9">
      <c r="C261" s="26" t="s">
        <v>191</v>
      </c>
      <c r="D261" s="26"/>
      <c r="E261" s="19">
        <f>G261*E260</f>
        <v>7.4031837916063683</v>
      </c>
      <c r="F261" s="19">
        <f>E261*(365.25/7)</f>
        <v>386.28755426917519</v>
      </c>
      <c r="G261" s="19">
        <v>9.1172214182344433E-2</v>
      </c>
      <c r="I261" s="19">
        <f>F261*H262</f>
        <v>5.3358616410561756E-2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45.124167872648343</v>
      </c>
      <c r="F263" s="19">
        <f>E263*(365.25/7)</f>
        <v>2354.5146164978296</v>
      </c>
      <c r="G263" s="19">
        <v>0.55571635311143275</v>
      </c>
      <c r="I263" s="19">
        <f>F263*H264</f>
        <v>4.3102286735888091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4.4654124457308253</v>
      </c>
      <c r="F265" s="19">
        <f>E265*(365.25/7)</f>
        <v>232.99884225759772</v>
      </c>
      <c r="G265" s="19">
        <v>5.4992764109985527E-2</v>
      </c>
      <c r="I265" s="19">
        <f>F265*H266</f>
        <v>5.1496671680540722E-2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10.928509406657021</v>
      </c>
      <c r="F267" s="19">
        <f>E267*(365.25/7)</f>
        <v>570.23400868306817</v>
      </c>
      <c r="G267" s="19">
        <v>0.13458755426917512</v>
      </c>
      <c r="I267" s="19">
        <f>F267*H268</f>
        <v>6.0814664706465342E-2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13.278726483357454</v>
      </c>
      <c r="F269" s="19">
        <f>E269*(365.25/7)</f>
        <v>692.86497829233008</v>
      </c>
      <c r="G269" s="19">
        <v>0.16353111432706224</v>
      </c>
      <c r="I269" s="19">
        <f>F269*H270</f>
        <v>0.16051916751865969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26.9</v>
      </c>
      <c r="F271" s="26">
        <f>E271*(365.25/7)</f>
        <v>1403.6035714285715</v>
      </c>
      <c r="G271" s="26">
        <v>1.0047169811320757</v>
      </c>
      <c r="H271" s="27"/>
      <c r="I271" s="26">
        <f>SUM(I272,I274,I276,I278,I280,I282,I287)</f>
        <v>1.2766077850522561</v>
      </c>
    </row>
    <row r="272" spans="1:9">
      <c r="A272" s="19"/>
      <c r="C272" s="26" t="s">
        <v>198</v>
      </c>
      <c r="D272" s="26"/>
      <c r="E272" s="19">
        <f>G272*E271</f>
        <v>0.63443396226415094</v>
      </c>
      <c r="F272" s="19">
        <f>E272*(365.25/7)</f>
        <v>33.103857816711589</v>
      </c>
      <c r="G272" s="19">
        <v>2.358490566037736E-2</v>
      </c>
      <c r="I272" s="19">
        <f>F272*H273</f>
        <v>5.5219883015092293E-2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4.3141509433962257</v>
      </c>
      <c r="F274" s="19">
        <f>E274*(365.25/7)</f>
        <v>225.10623315363878</v>
      </c>
      <c r="G274" s="19">
        <v>0.16037735849056603</v>
      </c>
      <c r="I274" s="19">
        <f>F274*H275</f>
        <v>0.41208465385769077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2.4108490566037735</v>
      </c>
      <c r="F276" s="19">
        <f>E276*(365.25/7)</f>
        <v>125.79465970350404</v>
      </c>
      <c r="G276" s="19">
        <v>8.9622641509433956E-2</v>
      </c>
      <c r="I276" s="19">
        <f>F276*H277</f>
        <v>0.10461028491712988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14.591981132075473</v>
      </c>
      <c r="F278" s="19">
        <f>E278*(365.25/7)</f>
        <v>761.38872978436666</v>
      </c>
      <c r="G278" s="19">
        <v>0.54245283018867929</v>
      </c>
      <c r="I278" s="19">
        <f>F278*H279</f>
        <v>0.63316751397210203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0.63443396226415094</v>
      </c>
      <c r="F280" s="19">
        <f>E280*(365.25/7)</f>
        <v>33.103857816711589</v>
      </c>
      <c r="G280" s="19">
        <v>2.358490566037736E-2</v>
      </c>
      <c r="I280" s="19">
        <f>F280*H281</f>
        <v>1.7840204611777176E-2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4.4410377358490569</v>
      </c>
      <c r="F287" s="19">
        <f>E287*(365.25/7)</f>
        <v>231.72700471698116</v>
      </c>
      <c r="G287" s="19">
        <v>0.16509433962264153</v>
      </c>
      <c r="I287" s="19">
        <f>F287*H288</f>
        <v>5.3685244678463931E-2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169</v>
      </c>
      <c r="F289" s="30">
        <f>E289*(365.25/7)</f>
        <v>8818.1785714285725</v>
      </c>
      <c r="H289" s="31"/>
      <c r="I289" s="30">
        <f>SUM(I254,I260,I271)</f>
        <v>6.351963721096558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1.2</v>
      </c>
      <c r="F292" s="26">
        <f>E292*(365.25/7)</f>
        <v>62.614285714285714</v>
      </c>
      <c r="G292" s="26">
        <v>1</v>
      </c>
      <c r="H292" s="27"/>
      <c r="I292" s="26">
        <f>F292*H294</f>
        <v>1.4153033039564514E-2</v>
      </c>
    </row>
    <row r="293" spans="1:9">
      <c r="C293" s="26" t="s">
        <v>42</v>
      </c>
      <c r="D293" s="26"/>
      <c r="E293" s="19">
        <f>G293*E292</f>
        <v>1.2</v>
      </c>
      <c r="F293" s="19">
        <f>E293*(365.25/7)</f>
        <v>62.614285714285714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1.3999999999999915</v>
      </c>
      <c r="F295" s="26">
        <f>E295*(365.25/7)</f>
        <v>73.049999999999557</v>
      </c>
      <c r="G295" s="26">
        <v>1</v>
      </c>
      <c r="H295" s="27"/>
      <c r="I295" s="26">
        <f>F295*H297</f>
        <v>1.3600397076538248E-2</v>
      </c>
    </row>
    <row r="296" spans="1:9">
      <c r="C296" s="26" t="s">
        <v>43</v>
      </c>
      <c r="D296" s="26"/>
      <c r="E296" s="19">
        <f>G296*E295</f>
        <v>1.3999999999999915</v>
      </c>
      <c r="F296" s="19">
        <f>E296*(365.25/7)</f>
        <v>73.049999999999557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32.200000000000003</v>
      </c>
      <c r="F298" s="26">
        <f>E298*(365.25/7)</f>
        <v>1680.1500000000003</v>
      </c>
      <c r="G298" s="26">
        <v>1</v>
      </c>
      <c r="H298" s="27"/>
      <c r="I298" s="26">
        <f>F298*H300</f>
        <v>7.4962086156239449E-2</v>
      </c>
    </row>
    <row r="299" spans="1:9">
      <c r="C299" s="26" t="s">
        <v>44</v>
      </c>
      <c r="D299" s="26"/>
      <c r="E299" s="19">
        <f>G299*E298</f>
        <v>32.200000000000003</v>
      </c>
      <c r="F299" s="19">
        <f>E299*(365.25/7)</f>
        <v>1680.1500000000003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34.799999999999997</v>
      </c>
      <c r="F301" s="30">
        <f>E301*(365.25/7)</f>
        <v>1815.8142857142857</v>
      </c>
      <c r="H301" s="31"/>
      <c r="I301" s="30">
        <f>SUM(I292,I295,I298)</f>
        <v>0.10271551627234221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16.600000000000001</v>
      </c>
      <c r="F304" s="26">
        <f>E304*(365.25/7)</f>
        <v>866.16428571428582</v>
      </c>
      <c r="G304" s="26">
        <v>1.0000000000000002</v>
      </c>
      <c r="H304" s="27"/>
      <c r="I304" s="26">
        <f>SUM(I305,I306,I307,I309)</f>
        <v>0.15980649963877078</v>
      </c>
    </row>
    <row r="305" spans="1:9">
      <c r="C305" s="26" t="s">
        <v>212</v>
      </c>
      <c r="D305" s="26"/>
      <c r="E305" s="19">
        <f>G305*E304</f>
        <v>8.4169014084507054</v>
      </c>
      <c r="F305" s="19">
        <f>E305*(365.25/7)</f>
        <v>439.18189134808858</v>
      </c>
      <c r="G305" s="19">
        <v>0.50704225352112675</v>
      </c>
      <c r="I305" s="19">
        <f>F305*H308</f>
        <v>8.1766572363574527E-2</v>
      </c>
    </row>
    <row r="306" spans="1:9">
      <c r="C306" s="26" t="s">
        <v>213</v>
      </c>
      <c r="D306" s="26"/>
      <c r="E306" s="19">
        <f>G306*E304</f>
        <v>4.3253521126760575</v>
      </c>
      <c r="F306" s="19">
        <f>E306*(365.25/7)</f>
        <v>225.69069416499002</v>
      </c>
      <c r="G306" s="19">
        <v>0.26056338028169018</v>
      </c>
      <c r="I306" s="19">
        <f>F306*H308</f>
        <v>4.2018933020170249E-2</v>
      </c>
    </row>
    <row r="307" spans="1:9">
      <c r="C307" s="26" t="s">
        <v>214</v>
      </c>
      <c r="D307" s="26"/>
      <c r="E307" s="19">
        <f>G307*E304</f>
        <v>3.5070422535211274</v>
      </c>
      <c r="F307" s="19">
        <f>E307*(365.25/7)</f>
        <v>182.99245472837026</v>
      </c>
      <c r="G307" s="19">
        <v>0.21126760563380284</v>
      </c>
      <c r="I307" s="19">
        <f>F307*H308</f>
        <v>3.4069405151489388E-2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0.35070422535211271</v>
      </c>
      <c r="F309" s="19">
        <f>E309*(365.25/7)</f>
        <v>18.299245472837026</v>
      </c>
      <c r="G309" s="19">
        <v>2.1126760563380281E-2</v>
      </c>
      <c r="I309" s="19">
        <f>F309*H310</f>
        <v>1.9515891035366295E-3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6</v>
      </c>
      <c r="F311" s="26">
        <f>E311*(365.25/7)</f>
        <v>313.07142857142856</v>
      </c>
      <c r="G311" s="26">
        <v>1</v>
      </c>
      <c r="H311" s="27"/>
      <c r="I311" s="26">
        <f>E311*H313</f>
        <v>1.0500256732798858E-3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30.8</v>
      </c>
      <c r="F314" s="26">
        <f>E314*(365.25/7)</f>
        <v>1607.1000000000001</v>
      </c>
      <c r="G314" s="26">
        <v>1.0050251256281406</v>
      </c>
      <c r="H314" s="27"/>
      <c r="I314" s="26">
        <f>SUM(I315,I316,I318,I320)</f>
        <v>0.40797956901316634</v>
      </c>
    </row>
    <row r="315" spans="1:9">
      <c r="A315" s="19"/>
      <c r="C315" s="26" t="s">
        <v>216</v>
      </c>
      <c r="D315" s="26"/>
      <c r="E315" s="19">
        <f>G315*E314</f>
        <v>6.5005025125628153</v>
      </c>
      <c r="F315" s="19">
        <f>E315*(365.25/7)</f>
        <v>339.18693467336692</v>
      </c>
      <c r="G315" s="19">
        <v>0.21105527638190957</v>
      </c>
      <c r="I315" s="19">
        <f>F315*H317</f>
        <v>5.9359164908023801E-2</v>
      </c>
    </row>
    <row r="316" spans="1:9">
      <c r="A316" s="19"/>
      <c r="C316" s="26" t="s">
        <v>217</v>
      </c>
      <c r="D316" s="26"/>
      <c r="E316" s="19">
        <f>G316*E314</f>
        <v>6.9648241206030157</v>
      </c>
      <c r="F316" s="19">
        <f>E316*(365.25/7)</f>
        <v>363.41457286432166</v>
      </c>
      <c r="G316" s="19">
        <v>0.22613065326633167</v>
      </c>
      <c r="I316" s="19">
        <f>F316*H317</f>
        <v>6.3599105258596925E-2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8.6673366834170853</v>
      </c>
      <c r="F318" s="19">
        <f>E318*(365.25/7)</f>
        <v>452.24924623115578</v>
      </c>
      <c r="G318" s="19">
        <v>0.28140703517587939</v>
      </c>
      <c r="I318" s="19">
        <f>F318*H319</f>
        <v>0.20446243218565621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8.8221105527638191</v>
      </c>
      <c r="F320" s="19">
        <f>E320*(365.25/7)</f>
        <v>460.32512562814071</v>
      </c>
      <c r="G320" s="19">
        <v>0.28643216080402012</v>
      </c>
      <c r="I320" s="19">
        <f>F320*H321</f>
        <v>8.0558866660889419E-2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44.3</v>
      </c>
      <c r="F322" s="26">
        <f>E322*(365.25/7)</f>
        <v>2311.5107142857141</v>
      </c>
      <c r="G322" s="26">
        <v>1.0000000000000002</v>
      </c>
      <c r="H322" s="27"/>
      <c r="I322" s="26">
        <f>SUM(I323,I325,I327,I329)</f>
        <v>0.21805613441680644</v>
      </c>
    </row>
    <row r="323" spans="1:9">
      <c r="A323" s="19"/>
      <c r="C323" s="26" t="s">
        <v>221</v>
      </c>
      <c r="D323" s="26"/>
      <c r="E323" s="19">
        <f>G323*E322</f>
        <v>12.253191489361702</v>
      </c>
      <c r="F323" s="19">
        <f>E323*(365.25/7)</f>
        <v>639.35402735562309</v>
      </c>
      <c r="G323" s="19">
        <v>0.27659574468085107</v>
      </c>
      <c r="I323" s="19">
        <f>F323*H324</f>
        <v>9.5265055617736197E-2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22.890577507598785</v>
      </c>
      <c r="F325" s="19">
        <f>E325*(365.25/7)</f>
        <v>1194.3976335214938</v>
      </c>
      <c r="G325" s="19">
        <v>0.51671732522796354</v>
      </c>
      <c r="I325" s="19">
        <f>F325*H326</f>
        <v>9.3540934574951509E-2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3.096960486322188</v>
      </c>
      <c r="F327" s="19">
        <f>E327*(365.25/7)</f>
        <v>161.59497394702561</v>
      </c>
      <c r="G327" s="19">
        <v>6.9908814589665649E-2</v>
      </c>
      <c r="I327" s="19">
        <f>F327*H328</f>
        <v>1.2441755406300131E-2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6.0592705167173255</v>
      </c>
      <c r="F329" s="19">
        <f>E329*(365.25/7)</f>
        <v>316.16407946157187</v>
      </c>
      <c r="G329" s="19">
        <v>0.13677811550151978</v>
      </c>
      <c r="I329" s="19">
        <f>F329*H330</f>
        <v>1.6808388817818591E-2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13.8</v>
      </c>
      <c r="F331" s="26">
        <f>E331*(365.25/7)</f>
        <v>720.0642857142858</v>
      </c>
      <c r="G331" s="26">
        <v>1.0098039215686276</v>
      </c>
      <c r="H331" s="27"/>
      <c r="I331" s="26">
        <f>SUM(I332:I334,I335)</f>
        <v>0.30851474686843183</v>
      </c>
    </row>
    <row r="332" spans="1:9">
      <c r="A332" s="19"/>
      <c r="C332" s="26" t="s">
        <v>230</v>
      </c>
      <c r="D332" s="26"/>
      <c r="E332" s="19">
        <f>G332*E331</f>
        <v>4.4647058823529413</v>
      </c>
      <c r="F332" s="19">
        <f>E332*(365.25/7)</f>
        <v>232.96197478991598</v>
      </c>
      <c r="G332" s="19">
        <v>0.3235294117647059</v>
      </c>
      <c r="I332" s="19">
        <f>F332*$H$336</f>
        <v>9.8844530550080092E-2</v>
      </c>
    </row>
    <row r="333" spans="1:9">
      <c r="A333" s="19"/>
      <c r="C333" s="26" t="s">
        <v>231</v>
      </c>
      <c r="D333" s="26"/>
      <c r="E333" s="19">
        <f>G333*E331</f>
        <v>4.4647058823529413</v>
      </c>
      <c r="F333" s="19">
        <f>E333*(365.25/7)</f>
        <v>232.96197478991598</v>
      </c>
      <c r="G333" s="19">
        <v>0.3235294117647059</v>
      </c>
      <c r="I333" s="19">
        <f>F333*$H$336</f>
        <v>9.8844530550080092E-2</v>
      </c>
    </row>
    <row r="334" spans="1:9">
      <c r="A334" s="19"/>
      <c r="C334" s="26" t="s">
        <v>232</v>
      </c>
      <c r="D334" s="26"/>
      <c r="E334" s="19">
        <f>G334*E331</f>
        <v>1.4882352941176473</v>
      </c>
      <c r="F334" s="19">
        <f>E334*(365.25/7)</f>
        <v>77.653991596638676</v>
      </c>
      <c r="G334" s="19">
        <v>0.10784313725490198</v>
      </c>
      <c r="I334" s="19">
        <f>F334*$H$336</f>
        <v>3.2948176850026704E-2</v>
      </c>
    </row>
    <row r="335" spans="1:9">
      <c r="A335" s="19"/>
      <c r="C335" s="26" t="s">
        <v>233</v>
      </c>
      <c r="D335" s="26"/>
      <c r="E335" s="19">
        <f>G335*E331</f>
        <v>3.5176470588235302</v>
      </c>
      <c r="F335" s="19">
        <f>E335*(365.25/7)</f>
        <v>183.54579831932779</v>
      </c>
      <c r="G335" s="19">
        <v>0.25490196078431376</v>
      </c>
      <c r="I335" s="19">
        <f>F335*$H$336</f>
        <v>7.7877508918244936E-2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9</v>
      </c>
      <c r="F337" s="26">
        <f>E337*(365.25/7)</f>
        <v>469.60714285714289</v>
      </c>
      <c r="G337" s="26">
        <v>1</v>
      </c>
      <c r="H337" s="27"/>
      <c r="I337" s="26">
        <f>F337*H339</f>
        <v>9.4333840804790556E-2</v>
      </c>
    </row>
    <row r="338" spans="1:9">
      <c r="A338" s="19"/>
      <c r="C338" s="26" t="s">
        <v>51</v>
      </c>
      <c r="D338" s="26"/>
      <c r="E338" s="19">
        <f>G338*E337</f>
        <v>9</v>
      </c>
      <c r="F338" s="19">
        <f>E338*(365.25/7)</f>
        <v>469.60714285714289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6</v>
      </c>
      <c r="F340" s="26">
        <f>E340*(365.25/7)</f>
        <v>313.07142857142856</v>
      </c>
      <c r="G340" s="26">
        <v>1</v>
      </c>
      <c r="H340" s="27"/>
      <c r="I340" s="26">
        <f>F340*H342</f>
        <v>6.288922720319369E-2</v>
      </c>
    </row>
    <row r="341" spans="1:9">
      <c r="A341" s="19"/>
      <c r="C341" s="26" t="s">
        <v>52</v>
      </c>
      <c r="D341" s="26"/>
      <c r="E341" s="19">
        <f>G341*E340</f>
        <v>6</v>
      </c>
      <c r="F341" s="19">
        <f>E341*(365.25/7)</f>
        <v>313.07142857142856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4.3</v>
      </c>
      <c r="F343" s="26">
        <f>E343*(365.25/7)</f>
        <v>224.36785714285713</v>
      </c>
      <c r="G343" s="26">
        <v>1</v>
      </c>
      <c r="H343" s="27"/>
      <c r="I343" s="26">
        <f>F343*H345</f>
        <v>4.5070612828955484E-2</v>
      </c>
    </row>
    <row r="344" spans="1:9">
      <c r="A344" s="19"/>
      <c r="C344" s="26" t="s">
        <v>53</v>
      </c>
      <c r="D344" s="26"/>
      <c r="E344" s="19">
        <f>G344*E343</f>
        <v>4.3</v>
      </c>
      <c r="F344" s="19">
        <f>E344*(365.25/7)</f>
        <v>224.36785714285713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130.80000000000001</v>
      </c>
      <c r="F346" s="30">
        <f>E346*(365.25/7)</f>
        <v>6824.9571428571435</v>
      </c>
      <c r="H346" s="31"/>
      <c r="I346" s="30">
        <f>SUM(I304,I311,I314,I322,I331,I337,I340,I343)</f>
        <v>1.297700656447395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31.6</v>
      </c>
      <c r="F364" s="26">
        <f>E364*(365.25/7)</f>
        <v>1648.8428571428574</v>
      </c>
      <c r="G364" s="26">
        <v>0.98571428571428577</v>
      </c>
      <c r="H364" s="27"/>
      <c r="I364" s="26">
        <f>SUM(I365,I367,I369)</f>
        <v>0.10656353204636368</v>
      </c>
    </row>
    <row r="365" spans="1:9">
      <c r="C365" s="26" t="s">
        <v>246</v>
      </c>
      <c r="D365" s="26"/>
      <c r="E365" s="19">
        <f>G365*E364</f>
        <v>11.436190476190477</v>
      </c>
      <c r="F365" s="19">
        <f>E365*(365.25/7)</f>
        <v>596.72408163265311</v>
      </c>
      <c r="G365" s="19">
        <v>0.3619047619047619</v>
      </c>
      <c r="I365" s="19">
        <f>F365*H366</f>
        <v>3.7514663958508429E-2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23.554897959183791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4.385434159373606E-3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19.712380952380954</v>
      </c>
      <c r="F369" s="19">
        <f>E369*(365.25/7)</f>
        <v>1028.5638775510206</v>
      </c>
      <c r="G369" s="19">
        <v>0.62380952380952381</v>
      </c>
      <c r="I369" s="19">
        <f>F369*H370</f>
        <v>6.4663433928481645E-2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19.5</v>
      </c>
      <c r="F373" s="26">
        <f>E373*(365.25/7)</f>
        <v>1017.4821428571429</v>
      </c>
      <c r="G373" s="26">
        <v>0.99310344827586206</v>
      </c>
      <c r="H373" s="27"/>
      <c r="I373" s="26">
        <f>SUM(I374,I375)</f>
        <v>0.17683570296891021</v>
      </c>
    </row>
    <row r="374" spans="1:9">
      <c r="C374" s="26" t="s">
        <v>251</v>
      </c>
      <c r="D374" s="26"/>
      <c r="E374" s="19">
        <f>G374*E373</f>
        <v>4.1689655172413795</v>
      </c>
      <c r="F374" s="19">
        <f>E374*(365.25/7)</f>
        <v>217.53066502463057</v>
      </c>
      <c r="G374" s="19">
        <v>0.21379310344827587</v>
      </c>
      <c r="I374" s="19">
        <f>F374*H376</f>
        <v>3.8068797166918175E-2</v>
      </c>
    </row>
    <row r="375" spans="1:9">
      <c r="C375" s="26" t="s">
        <v>252</v>
      </c>
      <c r="D375" s="26"/>
      <c r="E375" s="19">
        <f>G375*E373</f>
        <v>15.196551724137931</v>
      </c>
      <c r="F375" s="19">
        <f>E375*(365.25/7)</f>
        <v>792.93435960591137</v>
      </c>
      <c r="G375" s="19">
        <v>0.77931034482758621</v>
      </c>
      <c r="I375" s="19">
        <f>F375*H376</f>
        <v>0.13876690580199205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60.5</v>
      </c>
      <c r="F377" s="26">
        <f>E377*(365.25/7)</f>
        <v>3156.8035714285716</v>
      </c>
      <c r="G377" s="26">
        <v>0.99760191846522783</v>
      </c>
      <c r="H377" s="27"/>
      <c r="I377" s="26">
        <f>SUM(I378,I380,I381,I382,I383,I384,I385)</f>
        <v>0.12924307896123741</v>
      </c>
    </row>
    <row r="378" spans="1:9">
      <c r="A378" s="19"/>
      <c r="C378" s="26" t="s">
        <v>253</v>
      </c>
      <c r="D378" s="26"/>
      <c r="E378" s="19">
        <f>G378*E377</f>
        <v>10.010791366906474</v>
      </c>
      <c r="F378" s="19">
        <f>E378*(365.25/7)</f>
        <v>522.34879239465567</v>
      </c>
      <c r="G378" s="19">
        <v>0.16546762589928057</v>
      </c>
      <c r="I378" s="19">
        <f>F378*H379</f>
        <v>2.0685298797176482E-2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3.9172661870503598</v>
      </c>
      <c r="F380" s="19">
        <f t="shared" ref="F380:F385" si="2">E380*(365.25/7)</f>
        <v>204.39735354573486</v>
      </c>
      <c r="G380" s="19">
        <v>6.4748201438848921E-2</v>
      </c>
      <c r="I380" s="19">
        <f>F380*H386</f>
        <v>8.4468589753015719E-3</v>
      </c>
    </row>
    <row r="381" spans="1:9">
      <c r="A381" s="19"/>
      <c r="C381" s="26" t="s">
        <v>255</v>
      </c>
      <c r="D381" s="26"/>
      <c r="E381" s="19">
        <f>G381*E377</f>
        <v>3.0467625899280577</v>
      </c>
      <c r="F381" s="19">
        <f t="shared" si="2"/>
        <v>158.97571942446044</v>
      </c>
      <c r="G381" s="19">
        <v>5.0359712230215826E-2</v>
      </c>
      <c r="I381" s="19">
        <f>F381*H386</f>
        <v>6.5697792030123339E-3</v>
      </c>
    </row>
    <row r="382" spans="1:9">
      <c r="A382" s="19"/>
      <c r="C382" s="26" t="s">
        <v>256</v>
      </c>
      <c r="D382" s="26"/>
      <c r="E382" s="19">
        <f>G382*E377</f>
        <v>10.010791366906474</v>
      </c>
      <c r="F382" s="19">
        <f t="shared" si="2"/>
        <v>522.34879239465567</v>
      </c>
      <c r="G382" s="19">
        <v>0.16546762589928057</v>
      </c>
      <c r="I382" s="19">
        <f>F382*$H$386</f>
        <v>2.1586417381326238E-2</v>
      </c>
    </row>
    <row r="383" spans="1:9">
      <c r="A383" s="19"/>
      <c r="C383" s="26" t="s">
        <v>257</v>
      </c>
      <c r="D383" s="26"/>
      <c r="E383" s="19">
        <f>G383*E377</f>
        <v>13.202637889688248</v>
      </c>
      <c r="F383" s="19">
        <f t="shared" si="2"/>
        <v>688.89478417266184</v>
      </c>
      <c r="G383" s="19">
        <v>0.21822541966426856</v>
      </c>
      <c r="I383" s="19">
        <f>F383*H386</f>
        <v>2.8469043213053446E-2</v>
      </c>
    </row>
    <row r="384" spans="1:9">
      <c r="A384" s="19"/>
      <c r="C384" s="26" t="s">
        <v>258</v>
      </c>
      <c r="D384" s="26"/>
      <c r="E384" s="19">
        <f>G384*E377</f>
        <v>16.394484412470021</v>
      </c>
      <c r="F384" s="19">
        <f t="shared" si="2"/>
        <v>855.4407759506679</v>
      </c>
      <c r="G384" s="19">
        <v>0.27098321342925658</v>
      </c>
      <c r="I384" s="19">
        <f>F384*H386</f>
        <v>3.5351669044780647E-2</v>
      </c>
    </row>
    <row r="385" spans="1:9">
      <c r="A385" s="19"/>
      <c r="C385" s="26" t="s">
        <v>259</v>
      </c>
      <c r="D385" s="26"/>
      <c r="E385" s="19">
        <f>G385*E377</f>
        <v>3.7721822541966428</v>
      </c>
      <c r="F385" s="19">
        <f t="shared" si="2"/>
        <v>196.82708119218913</v>
      </c>
      <c r="G385" s="19">
        <v>6.235011990407674E-2</v>
      </c>
      <c r="I385" s="19">
        <f>F385*H386</f>
        <v>8.1340123465866998E-3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6.1</v>
      </c>
      <c r="F387" s="26">
        <f>E387*(365.25/7)</f>
        <v>318.28928571428571</v>
      </c>
      <c r="G387" s="26">
        <v>1</v>
      </c>
      <c r="H387" s="27"/>
      <c r="I387" s="26">
        <f>F387*H390</f>
        <v>1.2270923733017381E-2</v>
      </c>
    </row>
    <row r="388" spans="1:9">
      <c r="A388" s="19"/>
      <c r="C388" s="26" t="s">
        <v>261</v>
      </c>
      <c r="D388" s="26"/>
      <c r="E388" s="19">
        <f>G388*E387</f>
        <v>6.1</v>
      </c>
      <c r="F388" s="19">
        <f>E388*(365.25/7)</f>
        <v>318.28928571428571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12</v>
      </c>
      <c r="F391" s="26">
        <f>E391*(365.25/7)</f>
        <v>626.14285714285711</v>
      </c>
      <c r="G391" s="26">
        <v>1</v>
      </c>
      <c r="H391" s="27"/>
      <c r="I391" s="26">
        <f>SUM(I392,I394,I398)</f>
        <v>5.0698072037447292E-2</v>
      </c>
    </row>
    <row r="392" spans="1:9">
      <c r="A392" s="19"/>
      <c r="C392" s="26" t="s">
        <v>265</v>
      </c>
      <c r="D392" s="26"/>
      <c r="E392" s="19">
        <f>G392*E391</f>
        <v>2.2222222222222223</v>
      </c>
      <c r="F392" s="19">
        <f>E392*(365.25/7)</f>
        <v>115.95238095238096</v>
      </c>
      <c r="G392" s="19">
        <v>0.1851851851851852</v>
      </c>
      <c r="I392" s="19">
        <f>F392*H393</f>
        <v>1.1416744404902233E-2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2.5185185185185186</v>
      </c>
      <c r="F394" s="19">
        <f>E394*(365.25/7)</f>
        <v>131.41269841269843</v>
      </c>
      <c r="G394" s="19">
        <v>0.20987654320987656</v>
      </c>
      <c r="I394" s="19">
        <f>F394*H395</f>
        <v>1.0117917723534334E-2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7.2592592592592595</v>
      </c>
      <c r="F398" s="19">
        <f>E398*(365.25/7)</f>
        <v>378.77777777777783</v>
      </c>
      <c r="G398" s="19">
        <v>0.60493827160493829</v>
      </c>
      <c r="I398" s="19">
        <f>F398*H399</f>
        <v>2.9163409909010726E-2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129.69999999999999</v>
      </c>
      <c r="F400" s="30">
        <f>E400*(365.25/7)</f>
        <v>6767.5607142857143</v>
      </c>
      <c r="H400" s="31"/>
      <c r="I400" s="30">
        <f>SUM(I364,I371,I373,I377,I387,I391)</f>
        <v>0.47561130974697596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130</v>
      </c>
      <c r="F403" s="26">
        <f>E403*(365.25/7)</f>
        <v>6783.2142857142862</v>
      </c>
      <c r="G403" s="26">
        <v>0.9659574468085107</v>
      </c>
      <c r="H403" s="27"/>
      <c r="I403" s="26">
        <f>F403*H408</f>
        <v>0.26151148939217372</v>
      </c>
    </row>
    <row r="404" spans="1:9">
      <c r="C404" s="26" t="s">
        <v>271</v>
      </c>
      <c r="D404" s="26"/>
      <c r="E404" s="19">
        <f>G404*E403</f>
        <v>119.67375886524825</v>
      </c>
      <c r="F404" s="19">
        <f>E404*(365.25/7)</f>
        <v>6244.4057750759894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5.9007092198581566</v>
      </c>
      <c r="F405" s="19">
        <f>E405*(365.25/7)</f>
        <v>307.89057750759883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4.0567375886524824</v>
      </c>
      <c r="F407" s="19">
        <f>E407*(365.25/7)</f>
        <v>211.67477203647417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19.399999999999999</v>
      </c>
      <c r="F409" s="26">
        <f>E409*(365.25/7)</f>
        <v>1012.2642857142857</v>
      </c>
      <c r="G409" s="26">
        <v>1</v>
      </c>
      <c r="H409" s="27"/>
      <c r="I409" s="26">
        <f>F409*H411</f>
        <v>3.9025560724678228E-2</v>
      </c>
    </row>
    <row r="410" spans="1:9">
      <c r="C410" s="26" t="s">
        <v>64</v>
      </c>
      <c r="D410" s="26"/>
      <c r="E410" s="19">
        <f>G410*E409</f>
        <v>19.399999999999999</v>
      </c>
      <c r="F410" s="19">
        <f>E410*(365.25/7)</f>
        <v>1012.2642857142857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4.5</v>
      </c>
      <c r="F412" s="26">
        <f>E412*(365.25/7)</f>
        <v>234.80357142857144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4.5</v>
      </c>
      <c r="F413" s="19">
        <f>E413*(365.25/7)</f>
        <v>234.80357142857144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1.5</v>
      </c>
      <c r="F414" s="26">
        <f>E414*(365.25/7)</f>
        <v>78.267857142857139</v>
      </c>
      <c r="G414" s="26">
        <v>1</v>
      </c>
      <c r="H414" s="27"/>
      <c r="I414" s="26">
        <f>F414*AVERAGE(H416:H417)</f>
        <v>9.0385295318009956E-3</v>
      </c>
    </row>
    <row r="415" spans="1:9">
      <c r="C415" s="26" t="s">
        <v>66</v>
      </c>
      <c r="D415" s="26"/>
      <c r="E415" s="19">
        <f>G415*E414</f>
        <v>1.5</v>
      </c>
      <c r="F415" s="19">
        <f>E415*(365.25/7)</f>
        <v>78.267857142857139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9</v>
      </c>
      <c r="F418" s="26">
        <f>E418*(365.25/7)</f>
        <v>469.60714285714289</v>
      </c>
      <c r="G418" s="26">
        <v>1</v>
      </c>
      <c r="H418" s="27"/>
      <c r="I418" s="26">
        <f>F418*AVERAGE(H420:H422)</f>
        <v>0.33402472399435973</v>
      </c>
    </row>
    <row r="419" spans="1:12">
      <c r="C419" s="26" t="s">
        <v>67</v>
      </c>
      <c r="D419" s="26"/>
      <c r="E419" s="19">
        <f>G419*E418</f>
        <v>9</v>
      </c>
      <c r="F419" s="19">
        <f>E419*(365.25/7)</f>
        <v>469.60714285714289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164.4</v>
      </c>
      <c r="F424" s="30">
        <f>E424*(365.25/7)</f>
        <v>8578.1571428571442</v>
      </c>
      <c r="H424" s="31"/>
      <c r="I424" s="30">
        <f>SUM(I403,I409,I412,I414,I418)</f>
        <v>0.64360030364301268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1287</v>
      </c>
      <c r="F428" s="30">
        <f>E428*(365.25/7)</f>
        <v>67153.821428571435</v>
      </c>
      <c r="H428" s="31"/>
      <c r="I428" s="39">
        <f>SUM(I424,I400,I361,I346,I301,I289,I251,I234,I200,I154,I135,I122)</f>
        <v>25.471027166743347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8.6973743422437284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0.39850617936406868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0.64932005818270244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6.0658016299570674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0.65459020688606528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0.13384324290343555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6.351963721096558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0.10271551627234221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1.297700656447395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0.47561130974697596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0.64360030364301268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25.471027166743351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61"/>
  <sheetViews>
    <sheetView topLeftCell="A425" workbookViewId="0">
      <selection activeCell="B452" sqref="B452:B561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1141.8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229.3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24.7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32.6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118.4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11.9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41.7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22.9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15.4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7.5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30.2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25.9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4.4000000000000004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275.2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78.2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84.2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22.7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45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72.099999999999994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33.1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12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3.1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5.3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13.5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24.8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8.1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151.19999999999999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43.4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86.2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21.5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34.299999999999997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0.6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33.4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112.3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15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34.5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40.299999999999997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9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5.0999999999999996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4.5999999999999996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104.9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27.1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22.6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43.8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4.9000000000000004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107.6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87.3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11.8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3.7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3.5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24.7</v>
      </c>
      <c r="F75" s="26">
        <f>E75*(365.25/7)</f>
        <v>1288.8107142857143</v>
      </c>
      <c r="G75" s="26">
        <v>0.99999999999999989</v>
      </c>
      <c r="H75" s="27"/>
      <c r="I75" s="26">
        <f>SUM(I77,I76)</f>
        <v>1.609141466353387</v>
      </c>
    </row>
    <row r="76" spans="1:9">
      <c r="C76" s="26" t="s">
        <v>79</v>
      </c>
      <c r="D76" s="26"/>
      <c r="E76" s="19">
        <f>E75*G76</f>
        <v>10.2252688172043</v>
      </c>
      <c r="F76" s="19">
        <f>E76*(365.25/7)</f>
        <v>533.53991935483873</v>
      </c>
      <c r="G76" s="19">
        <v>0.41397849462365588</v>
      </c>
      <c r="I76" s="19">
        <f>F76*AVERAGE(H78:H79)</f>
        <v>0.66614996187747744</v>
      </c>
    </row>
    <row r="77" spans="1:9">
      <c r="C77" s="26" t="s">
        <v>80</v>
      </c>
      <c r="D77" s="26"/>
      <c r="E77" s="19">
        <f>G77*E75</f>
        <v>14.474731182795697</v>
      </c>
      <c r="F77" s="19">
        <f>E77*(365.25/7)</f>
        <v>755.27079493087547</v>
      </c>
      <c r="G77" s="19">
        <v>0.58602150537634401</v>
      </c>
      <c r="I77" s="19">
        <f>F77*AVERAGE(H78:H79)</f>
        <v>0.94299150447590951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32.6</v>
      </c>
      <c r="F80" s="26">
        <f>E80*(365.25/7)</f>
        <v>1701.0214285714287</v>
      </c>
      <c r="G80" s="26">
        <v>1</v>
      </c>
      <c r="H80" s="27"/>
      <c r="I80" s="26">
        <f>SUM(I81,I84)</f>
        <v>2.965874011234404</v>
      </c>
    </row>
    <row r="81" spans="1:9">
      <c r="A81" s="19"/>
      <c r="C81" s="26" t="s">
        <v>84</v>
      </c>
      <c r="D81" s="26"/>
      <c r="E81" s="19">
        <f>G81*E80</f>
        <v>27.883404255319149</v>
      </c>
      <c r="F81" s="19">
        <f>E81*(365.25/7)</f>
        <v>1454.9162006079027</v>
      </c>
      <c r="G81" s="19">
        <v>0.85531914893617023</v>
      </c>
      <c r="I81" s="19">
        <f>F81*AVERAGE(H82:H83)</f>
        <v>2.8454573815162787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4.7165957446808511</v>
      </c>
      <c r="F84" s="19">
        <f>E84*(365.25/7)</f>
        <v>246.10522796352583</v>
      </c>
      <c r="G84" s="19">
        <v>0.14468085106382977</v>
      </c>
      <c r="I84" s="19">
        <f>F84*AVERAGE(H85:H86)</f>
        <v>0.12041662971812514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118.4</v>
      </c>
      <c r="F88" s="26">
        <f>E88*(365.25/7)</f>
        <v>6177.942857142858</v>
      </c>
      <c r="G88" s="26">
        <v>1</v>
      </c>
      <c r="H88" s="27"/>
      <c r="I88" s="26">
        <f>SUM(I89,I91,I94,I96,I98,I100)</f>
        <v>3.7450860560344439</v>
      </c>
    </row>
    <row r="89" spans="1:9">
      <c r="A89" s="19"/>
      <c r="C89" s="26" t="s">
        <v>91</v>
      </c>
      <c r="D89" s="26"/>
      <c r="E89" s="19">
        <f>G89*E88</f>
        <v>27.163292847503378</v>
      </c>
      <c r="F89" s="19">
        <f>E89*(365.25/7)</f>
        <v>1417.3418160786584</v>
      </c>
      <c r="G89" s="19">
        <v>0.22941970310391366</v>
      </c>
      <c r="I89" s="19">
        <f>F89*H90</f>
        <v>0.56766485931560795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18.694736842105264</v>
      </c>
      <c r="F91" s="19">
        <f>E91*(365.25/7)</f>
        <v>975.4646616541354</v>
      </c>
      <c r="G91" s="19">
        <v>0.15789473684210525</v>
      </c>
      <c r="I91" s="19">
        <f>F91*AVERAGE(H92:H93)</f>
        <v>1.6614221018406832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3.5152496626180847</v>
      </c>
      <c r="F94" s="19">
        <f>E94*(365.25/7)</f>
        <v>183.42070561017937</v>
      </c>
      <c r="G94" s="19">
        <v>2.9689608636977064E-2</v>
      </c>
      <c r="I94" s="19">
        <f>F94*H95</f>
        <v>7.346251120554928E-2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6.0717948717948715</v>
      </c>
      <c r="F96" s="19">
        <f>E96*(365.25/7)</f>
        <v>316.8175824175824</v>
      </c>
      <c r="G96" s="19">
        <v>5.128205128205128E-2</v>
      </c>
      <c r="I96" s="19">
        <f>F96*H97</f>
        <v>0.12688979208231232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15.179487179487182</v>
      </c>
      <c r="F98" s="19">
        <f>E98*(365.25/7)</f>
        <v>792.0439560439562</v>
      </c>
      <c r="G98" s="19">
        <v>0.12820512820512822</v>
      </c>
      <c r="I98" s="19">
        <f>F98*H99</f>
        <v>0.31722448020578087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47.775438596491234</v>
      </c>
      <c r="F100" s="19">
        <f>E100*(365.25/7)</f>
        <v>2492.8541353383462</v>
      </c>
      <c r="G100" s="19">
        <v>0.40350877192982459</v>
      </c>
      <c r="I100" s="19">
        <f>F100*H101</f>
        <v>0.99842231138451032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11.9</v>
      </c>
      <c r="F103" s="26">
        <f>E103*(365.25/7)</f>
        <v>620.92500000000007</v>
      </c>
      <c r="G103" s="26">
        <v>1</v>
      </c>
      <c r="H103" s="27"/>
      <c r="I103" s="26">
        <f>SUM(I104:I105)</f>
        <v>0.19121869090453297</v>
      </c>
    </row>
    <row r="104" spans="1:9">
      <c r="A104" s="19"/>
      <c r="C104" s="26" t="s">
        <v>99</v>
      </c>
      <c r="D104" s="26"/>
      <c r="E104" s="19">
        <f>G104*E103</f>
        <v>3.4</v>
      </c>
      <c r="F104" s="19">
        <f>E104*(365.25/7)</f>
        <v>177.40714285714287</v>
      </c>
      <c r="G104" s="19">
        <v>0.2857142857142857</v>
      </c>
      <c r="I104" s="19">
        <f>F104*AVERAGE(H106:H106)</f>
        <v>5.4633911687009415E-2</v>
      </c>
    </row>
    <row r="105" spans="1:9">
      <c r="A105" s="19"/>
      <c r="C105" s="26" t="s">
        <v>100</v>
      </c>
      <c r="D105" s="26"/>
      <c r="E105" s="19">
        <f>G105*E103</f>
        <v>8.5</v>
      </c>
      <c r="F105" s="19">
        <f>E105*(365.25/7)</f>
        <v>443.51785714285717</v>
      </c>
      <c r="G105" s="19">
        <v>0.7142857142857143</v>
      </c>
      <c r="I105" s="19">
        <f>F105*AVERAGE(H106:H106)</f>
        <v>0.13658477921752354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41.7</v>
      </c>
      <c r="F108" s="26">
        <f>E108*(365.25/7)</f>
        <v>2175.846428571429</v>
      </c>
      <c r="G108" s="26">
        <v>0.9973821989528795</v>
      </c>
      <c r="H108" s="27"/>
      <c r="I108" s="26">
        <f>F108*H112</f>
        <v>0.48938460824212277</v>
      </c>
    </row>
    <row r="109" spans="1:9">
      <c r="C109" s="26" t="s">
        <v>102</v>
      </c>
      <c r="D109" s="26"/>
      <c r="E109" s="19">
        <f>G109*E108</f>
        <v>18.448429319371726</v>
      </c>
      <c r="F109" s="19">
        <f>E109*(365.25/7)</f>
        <v>962.61268698578908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23.142408376963349</v>
      </c>
      <c r="F110" s="19">
        <f>E110*(365.25/7)</f>
        <v>1207.537808526552</v>
      </c>
      <c r="G110" s="19">
        <v>0.55497382198952872</v>
      </c>
    </row>
    <row r="111" spans="1:9">
      <c r="C111" s="26" t="s">
        <v>104</v>
      </c>
      <c r="D111" s="26">
        <f>F108-SUM(F109:F110)</f>
        <v>5.6959330590880199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229.3</v>
      </c>
      <c r="F122" s="30">
        <f>E122*(365.25/7)</f>
        <v>11964.54642857143</v>
      </c>
      <c r="H122" s="31"/>
      <c r="I122" s="30">
        <f>SUM(I108,I103,I88,I80,I75)</f>
        <v>9.000704832768891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15.4</v>
      </c>
      <c r="F125" s="26">
        <f t="shared" ref="F125:F133" si="0">E125*(365.25/7)</f>
        <v>803.55000000000007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5.1333333333333329</v>
      </c>
      <c r="F126" s="19">
        <f t="shared" si="0"/>
        <v>267.84999999999997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6.3969230769230769</v>
      </c>
      <c r="F127" s="19">
        <f t="shared" si="0"/>
        <v>333.78230769230771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1.5794871794871794</v>
      </c>
      <c r="F128" s="19">
        <f t="shared" si="0"/>
        <v>82.41538461538461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2.2902564102564105</v>
      </c>
      <c r="F129" s="19">
        <f t="shared" si="0"/>
        <v>119.50230769230771</v>
      </c>
      <c r="G129" s="19">
        <v>0.14871794871794872</v>
      </c>
    </row>
    <row r="130" spans="1:9" s="26" customFormat="1">
      <c r="B130" s="26" t="s">
        <v>13</v>
      </c>
      <c r="E130" s="26">
        <f>E12</f>
        <v>7.5</v>
      </c>
      <c r="F130" s="19">
        <f t="shared" si="0"/>
        <v>391.33928571428572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7.5</v>
      </c>
      <c r="F131" s="19">
        <f t="shared" si="0"/>
        <v>391.33928571428572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22.9</v>
      </c>
      <c r="F135" s="30">
        <f>E135*(365.25/7)</f>
        <v>1194.8892857142857</v>
      </c>
      <c r="H135" s="31"/>
      <c r="I135" s="30">
        <f>F135*H134</f>
        <v>0.36797546400956338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25.9</v>
      </c>
      <c r="F138" s="26">
        <f t="shared" ref="F138:F151" si="1">E138*(365.25/7)</f>
        <v>1351.425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7.4134057971014489</v>
      </c>
      <c r="F139" s="19">
        <f t="shared" si="1"/>
        <v>386.82092391304349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4.1289855072463766</v>
      </c>
      <c r="F140" s="19">
        <f t="shared" si="1"/>
        <v>215.4445652173913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9.665579710144927</v>
      </c>
      <c r="F141" s="19">
        <f t="shared" si="1"/>
        <v>504.33614130434779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2.439855072463768</v>
      </c>
      <c r="F142" s="19">
        <f t="shared" si="1"/>
        <v>127.30815217391304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0.75072463768115938</v>
      </c>
      <c r="F143" s="19">
        <f t="shared" si="1"/>
        <v>39.17173913043478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0.65688405797101446</v>
      </c>
      <c r="F144" s="19">
        <f t="shared" si="1"/>
        <v>34.275271739130432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0.93840579710144922</v>
      </c>
      <c r="F145" s="19">
        <f t="shared" si="1"/>
        <v>48.964673913043477</v>
      </c>
      <c r="G145" s="19">
        <v>3.6231884057971016E-2</v>
      </c>
    </row>
    <row r="146" spans="1:9" s="26" customFormat="1">
      <c r="B146" s="26" t="s">
        <v>18</v>
      </c>
      <c r="E146" s="26">
        <f>E16</f>
        <v>4.4000000000000004</v>
      </c>
      <c r="F146" s="26">
        <f t="shared" si="1"/>
        <v>229.58571428571432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1.8451612903225809</v>
      </c>
      <c r="F147" s="19">
        <f t="shared" si="1"/>
        <v>96.277880184331821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0.49677419354838709</v>
      </c>
      <c r="F148" s="19">
        <f t="shared" si="1"/>
        <v>25.920967741935485</v>
      </c>
      <c r="G148" s="19">
        <v>0.1129032258064516</v>
      </c>
    </row>
    <row r="149" spans="1:9">
      <c r="C149" s="26" t="s">
        <v>122</v>
      </c>
      <c r="D149" s="26"/>
      <c r="E149" s="19">
        <f>G149*E146</f>
        <v>1.5612903225806454</v>
      </c>
      <c r="F149" s="19">
        <f t="shared" si="1"/>
        <v>81.465898617511542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0.35483870967741937</v>
      </c>
      <c r="F150" s="19">
        <f t="shared" si="1"/>
        <v>18.514976958525349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0.14193548387096774</v>
      </c>
      <c r="F151" s="19">
        <f t="shared" si="1"/>
        <v>7.4059907834101386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30.2</v>
      </c>
      <c r="F154" s="30">
        <f>E154*(365.25/7)</f>
        <v>1575.7928571428572</v>
      </c>
      <c r="H154" s="31"/>
      <c r="I154" s="30">
        <f>F154*AVERAGE(H152:H153)</f>
        <v>0.38985021385919705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78.2</v>
      </c>
      <c r="F157" s="26">
        <f>E157*(365.25/7)</f>
        <v>4080.3642857142859</v>
      </c>
      <c r="G157" s="26">
        <v>1.0151057401812689</v>
      </c>
      <c r="H157" s="27"/>
      <c r="I157" s="26">
        <f>F157*AVERAGE(H159:H160)</f>
        <v>0.55188877431105887</v>
      </c>
    </row>
    <row r="158" spans="1:9">
      <c r="C158" s="26" t="s">
        <v>20</v>
      </c>
      <c r="D158" s="26"/>
      <c r="E158" s="28">
        <f>G158*E157</f>
        <v>78.2</v>
      </c>
      <c r="F158" s="19">
        <f>E158*(365.25/7)</f>
        <v>4080.3642857142859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84.2</v>
      </c>
      <c r="F161" s="26">
        <f>E161*(365.25/7)</f>
        <v>4393.4357142857143</v>
      </c>
      <c r="G161" s="26">
        <v>1</v>
      </c>
      <c r="H161" s="27"/>
      <c r="I161" s="26">
        <f>SUM(I162,I168,I164)</f>
        <v>1.007191048525943</v>
      </c>
    </row>
    <row r="162" spans="2:9">
      <c r="C162" s="26" t="s">
        <v>130</v>
      </c>
      <c r="D162" s="26"/>
      <c r="E162" s="28">
        <f>G162*E161</f>
        <v>52.349063670411994</v>
      </c>
      <c r="F162" s="19">
        <f>E162*(365.25/7)</f>
        <v>2731.4993579454258</v>
      </c>
      <c r="G162" s="19">
        <v>0.62172284644194764</v>
      </c>
      <c r="I162" s="19">
        <f>F162*H163</f>
        <v>0.52694357820208948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4.4149812734082392</v>
      </c>
      <c r="F164" s="19">
        <f>E164*(365.25/7)</f>
        <v>230.36741573033706</v>
      </c>
      <c r="G164" s="19">
        <v>5.2434456928838948E-2</v>
      </c>
      <c r="I164" s="19">
        <f>F164*AVERAGE(H165:H167)</f>
        <v>0.20407824560348126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27.435955056179772</v>
      </c>
      <c r="F168" s="19">
        <f>E168*(365.25/7)</f>
        <v>1431.5689406099518</v>
      </c>
      <c r="G168" s="19">
        <v>0.32584269662921345</v>
      </c>
      <c r="I168" s="19">
        <f>F168*H169</f>
        <v>0.27616922472037214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22.549999999999983</v>
      </c>
      <c r="F170" s="26">
        <f>E170*(365.25/7)</f>
        <v>1176.6267857142848</v>
      </c>
      <c r="G170" s="26">
        <v>1</v>
      </c>
      <c r="H170" s="27"/>
      <c r="I170" s="26">
        <f>SUM(I171,I175)</f>
        <v>0.29166763966821641</v>
      </c>
    </row>
    <row r="171" spans="2:9">
      <c r="C171" s="26" t="s">
        <v>137</v>
      </c>
      <c r="D171" s="26"/>
      <c r="E171" s="28">
        <f>G171*E170</f>
        <v>4.0871874999999971</v>
      </c>
      <c r="F171" s="19">
        <f>E171*(365.25/7)</f>
        <v>213.26360491071415</v>
      </c>
      <c r="G171" s="19">
        <v>0.18124999999999999</v>
      </c>
      <c r="I171" s="19">
        <f>F171*AVERAGE(H172:H174)</f>
        <v>0.18892629499390198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18.462812499999984</v>
      </c>
      <c r="F175" s="19">
        <f>E175*(365.25/7)</f>
        <v>963.36318080357069</v>
      </c>
      <c r="G175" s="19">
        <v>0.81874999999999998</v>
      </c>
      <c r="I175" s="19">
        <f>F175*H176</f>
        <v>0.10274134467431441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22.7</v>
      </c>
      <c r="F177" s="26">
        <f>E177*(365.25/7)</f>
        <v>1184.4535714285714</v>
      </c>
      <c r="G177" s="26">
        <v>0.99595141700404854</v>
      </c>
      <c r="H177" s="27"/>
      <c r="I177" s="26">
        <f>SUM(I178,I180,I182,I184)</f>
        <v>0.17840981350684762</v>
      </c>
    </row>
    <row r="178" spans="1:9">
      <c r="A178" s="34"/>
      <c r="C178" s="26" t="s">
        <v>140</v>
      </c>
      <c r="D178" s="26"/>
      <c r="E178" s="28">
        <f>G178*E177</f>
        <v>2.0218623481781379</v>
      </c>
      <c r="F178" s="19">
        <f>E178*(365.25/7)</f>
        <v>105.49788895315213</v>
      </c>
      <c r="G178" s="19">
        <v>8.9068825910931182E-2</v>
      </c>
      <c r="I178" s="19">
        <f>F178*H179</f>
        <v>1.4065652264410124E-2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0.91902834008097167</v>
      </c>
      <c r="F180" s="19">
        <f>E180*(365.25/7)</f>
        <v>47.953585887796415</v>
      </c>
      <c r="G180" s="19">
        <v>4.048582995951417E-2</v>
      </c>
      <c r="I180" s="19">
        <f>F180*H181</f>
        <v>8.4432271789887103E-3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19.66720647773279</v>
      </c>
      <c r="F182" s="19">
        <f>E182*(365.25/7)</f>
        <v>1026.2067379988432</v>
      </c>
      <c r="G182" s="19">
        <v>0.8663967611336032</v>
      </c>
      <c r="I182" s="19">
        <f>F182*H183</f>
        <v>0.15538718687420711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4.7953585887796635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5.1374718924167328E-4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45</v>
      </c>
      <c r="F186" s="26">
        <f>E186*(365.25/7)</f>
        <v>2348.0357142857142</v>
      </c>
      <c r="G186" s="26">
        <v>0.99722991689750695</v>
      </c>
      <c r="H186" s="27"/>
      <c r="I186" s="26">
        <f>SUM(I187,I189,I191,I193,I195)</f>
        <v>3.9417971891296428</v>
      </c>
    </row>
    <row r="187" spans="1:9">
      <c r="C187" s="26" t="s">
        <v>147</v>
      </c>
      <c r="D187" s="26"/>
      <c r="E187" s="28">
        <f>G187*E186</f>
        <v>38.767313019390585</v>
      </c>
      <c r="F187" s="19">
        <f>E187*(365.25/7)</f>
        <v>2022.8230114760588</v>
      </c>
      <c r="G187" s="19">
        <v>0.86149584487534625</v>
      </c>
      <c r="I187" s="19">
        <f>F187*H188</f>
        <v>3.7539313468708944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4.3628808864265922</v>
      </c>
      <c r="F189" s="19">
        <f>E189*(365.25/7)</f>
        <v>227.64889196675898</v>
      </c>
      <c r="G189" s="19">
        <v>9.6952908587257608E-2</v>
      </c>
      <c r="I189" s="19">
        <f>F189*H190</f>
        <v>0.16193068877266803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1.371191135734072</v>
      </c>
      <c r="F191" s="19">
        <f>E191*(365.25/7)</f>
        <v>71.546794618124267</v>
      </c>
      <c r="G191" s="19">
        <v>3.0470914127423823E-2</v>
      </c>
      <c r="I191" s="19">
        <f>F191*H192</f>
        <v>2.0184954344947745E-2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6.5042540561930764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1.4375497852830126E-3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0.37396121883656502</v>
      </c>
      <c r="F195" s="19">
        <f>E195*(365.25/7)</f>
        <v>19.512762168579339</v>
      </c>
      <c r="G195" s="19">
        <v>8.3102493074792231E-3</v>
      </c>
      <c r="I195" s="19">
        <f>F195*H196</f>
        <v>4.312649355849062E-3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22.549999999999997</v>
      </c>
      <c r="F197" s="26">
        <f>E197*(365.25/7)</f>
        <v>1176.6267857142857</v>
      </c>
      <c r="G197" s="26">
        <v>1</v>
      </c>
      <c r="H197" s="27"/>
      <c r="I197" s="26">
        <f>F197*H199</f>
        <v>6.7626057107223275E-2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275.2</v>
      </c>
      <c r="F200" s="30">
        <f>E200*(365.25/7)</f>
        <v>14359.542857142857</v>
      </c>
      <c r="H200" s="31"/>
      <c r="I200" s="30">
        <f>SUM(I161,I170,I157,I177,I186,I197)</f>
        <v>6.0385805222489326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33.1</v>
      </c>
      <c r="F203" s="26">
        <f>E203*(365.25/7)</f>
        <v>1727.1107142857145</v>
      </c>
      <c r="G203" s="26">
        <v>0.97826086956521752</v>
      </c>
      <c r="H203" s="27"/>
      <c r="I203" s="26">
        <f>SUM(I204,I206,I208)</f>
        <v>0.38434644133163626</v>
      </c>
    </row>
    <row r="204" spans="1:9">
      <c r="A204" s="19"/>
      <c r="C204" s="26" t="s">
        <v>159</v>
      </c>
      <c r="D204" s="26"/>
      <c r="E204" s="28">
        <f>G204*E203</f>
        <v>28.063043478260873</v>
      </c>
      <c r="F204" s="19">
        <f>E204*(365.25/7)</f>
        <v>1464.2895186335406</v>
      </c>
      <c r="G204" s="19">
        <v>0.84782608695652184</v>
      </c>
      <c r="I204" s="19">
        <f>F204*H205</f>
        <v>0.32244922413961769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4.3173913043478258</v>
      </c>
      <c r="F206" s="19">
        <f>E206*(365.25/7)</f>
        <v>225.27531055900621</v>
      </c>
      <c r="G206" s="19">
        <v>0.13043478260869565</v>
      </c>
      <c r="I206" s="19">
        <f>F206*H207</f>
        <v>5.7893000715485095E-2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37.545885093167726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4.0042164765334686E-3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5.0999999999999943</v>
      </c>
      <c r="F210" s="26">
        <f>E210*(365.25/7)</f>
        <v>266.11071428571398</v>
      </c>
      <c r="G210" s="26">
        <v>1</v>
      </c>
      <c r="H210" s="27"/>
      <c r="I210" s="26">
        <f>F211*H212</f>
        <v>6.8387200240950588E-2</v>
      </c>
    </row>
    <row r="211" spans="1:9">
      <c r="A211" s="19"/>
      <c r="C211" s="26" t="s">
        <v>28</v>
      </c>
      <c r="D211" s="26"/>
      <c r="E211" s="28">
        <f>G211*E210</f>
        <v>5.0999999999999943</v>
      </c>
      <c r="F211" s="19">
        <f>E211*(365.25/7)</f>
        <v>266.11071428571398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12</v>
      </c>
      <c r="F213" s="26">
        <f>E213*(365.25/7)</f>
        <v>626.14285714285711</v>
      </c>
      <c r="G213" s="26">
        <v>1</v>
      </c>
      <c r="H213" s="27"/>
      <c r="I213" s="26">
        <f>SUM(I214,I215,I217)</f>
        <v>0.1117597988600507</v>
      </c>
    </row>
    <row r="214" spans="1:9">
      <c r="A214" s="19"/>
      <c r="C214" s="26" t="s">
        <v>163</v>
      </c>
      <c r="D214" s="26"/>
      <c r="E214" s="28">
        <f>G214*E213</f>
        <v>10</v>
      </c>
      <c r="F214" s="19">
        <f>E214*(365.25/7)</f>
        <v>521.78571428571433</v>
      </c>
      <c r="G214" s="19">
        <v>0.83333333333333326</v>
      </c>
      <c r="I214" s="19">
        <f>F214*H216</f>
        <v>9.7145693403845226E-2</v>
      </c>
    </row>
    <row r="215" spans="1:9">
      <c r="A215" s="19"/>
      <c r="C215" s="26" t="s">
        <v>164</v>
      </c>
      <c r="D215" s="26"/>
      <c r="E215" s="28">
        <f>G215*E213</f>
        <v>1</v>
      </c>
      <c r="F215" s="19">
        <f>E215*(365.25/7)</f>
        <v>52.178571428571431</v>
      </c>
      <c r="G215" s="19">
        <v>8.3333333333333329E-2</v>
      </c>
      <c r="I215" s="19">
        <f>F215*H216</f>
        <v>9.7145693403845219E-3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</v>
      </c>
      <c r="F217" s="19">
        <f>E217*(365.25/7)</f>
        <v>52.178571428571431</v>
      </c>
      <c r="G217" s="19">
        <v>8.3333333333333329E-2</v>
      </c>
      <c r="I217" s="19">
        <f>F217*AVERAGE(H218:H219)</f>
        <v>4.8995361158209643E-3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3.1</v>
      </c>
      <c r="F220" s="26">
        <f>E220*(365.25/7)</f>
        <v>161.75357142857143</v>
      </c>
      <c r="G220" s="26">
        <v>1</v>
      </c>
      <c r="H220" s="27"/>
      <c r="I220" s="26">
        <f>F220*H222</f>
        <v>2.8307567124118641E-2</v>
      </c>
    </row>
    <row r="221" spans="1:9">
      <c r="A221" s="19"/>
      <c r="C221" s="26" t="s">
        <v>168</v>
      </c>
      <c r="D221" s="26"/>
      <c r="E221" s="28">
        <f>G221*E220</f>
        <v>3.1</v>
      </c>
      <c r="F221" s="19">
        <f>E221*(365.25/7)</f>
        <v>161.75357142857143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5.3</v>
      </c>
      <c r="F223" s="26">
        <f>E223*(365.25/7)</f>
        <v>276.54642857142858</v>
      </c>
      <c r="G223" s="26">
        <v>1</v>
      </c>
      <c r="H223" s="27"/>
      <c r="I223" s="26">
        <f>SUM(I224:I225)</f>
        <v>4.8396808308977024E-2</v>
      </c>
    </row>
    <row r="224" spans="1:9">
      <c r="A224" s="19"/>
      <c r="C224" s="26" t="s">
        <v>170</v>
      </c>
      <c r="D224" s="26"/>
      <c r="E224" s="28">
        <f>G224*E223</f>
        <v>2.5395833333333329</v>
      </c>
      <c r="F224" s="19">
        <f>E224*(365.25/7)</f>
        <v>132.51183035714283</v>
      </c>
      <c r="G224" s="19">
        <v>0.47916666666666663</v>
      </c>
      <c r="I224" s="19">
        <f>F224*H226</f>
        <v>2.3190137314718154E-2</v>
      </c>
    </row>
    <row r="225" spans="1:9">
      <c r="A225" s="19"/>
      <c r="C225" s="26" t="s">
        <v>171</v>
      </c>
      <c r="D225" s="26"/>
      <c r="E225" s="28">
        <f>G225*E223</f>
        <v>2.760416666666667</v>
      </c>
      <c r="F225" s="19">
        <f>E225*(365.25/7)</f>
        <v>144.03459821428572</v>
      </c>
      <c r="G225" s="19">
        <v>0.52083333333333337</v>
      </c>
      <c r="I225" s="19">
        <f>F225*H226</f>
        <v>2.520667099425887E-2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13.5</v>
      </c>
      <c r="F227" s="26">
        <f>E227*(365.25/7)</f>
        <v>704.41071428571433</v>
      </c>
      <c r="G227" s="26">
        <v>0.9882352941176471</v>
      </c>
      <c r="H227" s="27"/>
      <c r="I227" s="26">
        <f>SUM(I228,I231)</f>
        <v>0.10694016212525281</v>
      </c>
    </row>
    <row r="228" spans="1:9">
      <c r="A228" s="19"/>
      <c r="C228" s="26" t="s">
        <v>172</v>
      </c>
      <c r="D228" s="26"/>
      <c r="E228" s="28">
        <f>G228*E227</f>
        <v>9.8470588235294123</v>
      </c>
      <c r="F228" s="19">
        <f>E228*(365.25/7)</f>
        <v>513.80546218487405</v>
      </c>
      <c r="G228" s="19">
        <v>0.72941176470588243</v>
      </c>
      <c r="I228" s="19">
        <f>F228*AVERAGE(H229:H230)</f>
        <v>9.1442948833216631E-2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3.494117647058824</v>
      </c>
      <c r="F231" s="19">
        <f>E231*(365.25/7)</f>
        <v>182.31806722689078</v>
      </c>
      <c r="G231" s="19">
        <v>0.25882352941176473</v>
      </c>
      <c r="I231" s="19">
        <f>F231*AVERAGE(H232:H233)</f>
        <v>1.5497213292036176E-2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72.099999999999994</v>
      </c>
      <c r="F234" s="30">
        <f>E234*(365.25/7)</f>
        <v>3762.0749999999998</v>
      </c>
      <c r="H234" s="31"/>
      <c r="I234" s="30">
        <f>SUM(I227,I220,I213,I210,I203,I223)</f>
        <v>0.74813797799098603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8.1</v>
      </c>
      <c r="F237" s="26">
        <f>E237*(365.25/7)</f>
        <v>422.64642857142854</v>
      </c>
      <c r="G237" s="26">
        <v>0.98648648648648651</v>
      </c>
      <c r="H237" s="27"/>
      <c r="I237" s="26">
        <f>SUM(I238,I239,I241)</f>
        <v>7.579915649359778E-2</v>
      </c>
    </row>
    <row r="238" spans="1:9">
      <c r="C238" s="26" t="s">
        <v>177</v>
      </c>
      <c r="D238" s="26"/>
      <c r="E238" s="19">
        <f>G238*E237</f>
        <v>6.4581081081081075</v>
      </c>
      <c r="F238" s="19">
        <f>E238*(365.25/7)</f>
        <v>336.97485521235518</v>
      </c>
      <c r="G238" s="19">
        <v>0.79729729729729726</v>
      </c>
      <c r="I238" s="19">
        <f>F238*H240</f>
        <v>6.0972087948119355E-2</v>
      </c>
    </row>
    <row r="239" spans="1:9">
      <c r="C239" s="26" t="s">
        <v>178</v>
      </c>
      <c r="D239" s="26"/>
      <c r="E239" s="19">
        <f>G239*E237</f>
        <v>0.21891891891891893</v>
      </c>
      <c r="F239" s="19">
        <f>E239*(365.25/7)</f>
        <v>11.422876447876449</v>
      </c>
      <c r="G239" s="19">
        <v>2.7027027027027029E-2</v>
      </c>
      <c r="I239" s="19">
        <f>F239*H240</f>
        <v>2.0668504389193005E-3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1.3135135135135132</v>
      </c>
      <c r="F241" s="19">
        <f>E241*(365.25/7)</f>
        <v>68.537258687258671</v>
      </c>
      <c r="G241" s="19">
        <v>0.16216216216216214</v>
      </c>
      <c r="I241" s="19">
        <f>F241*H242</f>
        <v>1.2760218106559126E-2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8.3500000000000014</v>
      </c>
      <c r="F243" s="26">
        <f>E243*(365.25/7)</f>
        <v>435.69107142857155</v>
      </c>
      <c r="G243" s="26">
        <v>0.96129032258064506</v>
      </c>
      <c r="H243" s="27"/>
      <c r="I243" s="26">
        <f>SUM(I244,I245,I246)</f>
        <v>2.2173180356161552E-2</v>
      </c>
    </row>
    <row r="244" spans="1:9">
      <c r="C244" s="26" t="s">
        <v>180</v>
      </c>
      <c r="D244" s="26"/>
      <c r="E244" s="19">
        <f>G244*E243</f>
        <v>5.6564516129032265</v>
      </c>
      <c r="F244" s="19">
        <f>E244*(365.25/7)</f>
        <v>295.14556451612907</v>
      </c>
      <c r="G244" s="19">
        <v>0.67741935483870963</v>
      </c>
      <c r="I244" s="19">
        <f>F244*H247</f>
        <v>1.5118077515564694E-2</v>
      </c>
    </row>
    <row r="245" spans="1:9">
      <c r="C245" s="26" t="s">
        <v>181</v>
      </c>
      <c r="D245" s="26"/>
      <c r="E245" s="19">
        <f>G245*E243</f>
        <v>2.3703225806451615</v>
      </c>
      <c r="F245" s="19">
        <f>E245*(365.25/7)</f>
        <v>123.68004608294933</v>
      </c>
      <c r="G245" s="19">
        <v>0.28387096774193549</v>
      </c>
      <c r="I245" s="19">
        <f>F245*H247</f>
        <v>6.3351943874747291E-3</v>
      </c>
    </row>
    <row r="246" spans="1:9">
      <c r="C246" s="26" t="s">
        <v>182</v>
      </c>
      <c r="D246" s="26"/>
      <c r="E246" s="19">
        <f>G246*E243</f>
        <v>0.26935483870967747</v>
      </c>
      <c r="F246" s="19">
        <f>E246*(365.25/7)</f>
        <v>14.054550691244243</v>
      </c>
      <c r="G246" s="19">
        <v>3.2258064516129031E-2</v>
      </c>
      <c r="I246" s="19">
        <f>F246*H247</f>
        <v>7.1990845312212837E-4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8.3500000000000014</v>
      </c>
      <c r="F248" s="19">
        <f>E248*(365.25/7)</f>
        <v>435.69107142857155</v>
      </c>
      <c r="G248" s="26">
        <v>1</v>
      </c>
      <c r="H248" s="27"/>
      <c r="I248" s="26">
        <f>F248*H250</f>
        <v>3.9323690381499625E-2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24.8</v>
      </c>
      <c r="F251" s="30">
        <f>E251*(365.25/7)</f>
        <v>1294.0285714285715</v>
      </c>
      <c r="H251" s="31"/>
      <c r="I251" s="30">
        <f>SUM(I248,I243,I237)</f>
        <v>0.13729602723125894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43.4</v>
      </c>
      <c r="F254" s="26">
        <f>E254*(365.25/7)</f>
        <v>2264.5500000000002</v>
      </c>
      <c r="G254" s="26">
        <v>0.96780684104627757</v>
      </c>
      <c r="H254" s="27"/>
      <c r="I254" s="26">
        <f>F254*H259</f>
        <v>0.31280649209924555</v>
      </c>
    </row>
    <row r="255" spans="1:9">
      <c r="C255" s="26" t="s">
        <v>186</v>
      </c>
      <c r="D255" s="26"/>
      <c r="E255" s="19">
        <f>G255*E254</f>
        <v>9.4309859154929576</v>
      </c>
      <c r="F255" s="19">
        <f>E255*(365.25/7)</f>
        <v>492.09537223340044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31.960563380281688</v>
      </c>
      <c r="F256" s="19">
        <f>E256*(365.25/7)</f>
        <v>1667.6565392354123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0.61126760563380278</v>
      </c>
      <c r="F258" s="19">
        <f>E258*(365.25/7)</f>
        <v>31.895070422535209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86.2</v>
      </c>
      <c r="F260" s="26">
        <f>E260*(365.25/7)</f>
        <v>4497.7928571428574</v>
      </c>
      <c r="G260" s="26">
        <v>1</v>
      </c>
      <c r="H260" s="27"/>
      <c r="I260" s="26">
        <f>SUM(I261,I263,I265,I267,I269)</f>
        <v>4.9219115004262823</v>
      </c>
    </row>
    <row r="261" spans="1:9">
      <c r="C261" s="26" t="s">
        <v>191</v>
      </c>
      <c r="D261" s="26"/>
      <c r="E261" s="19">
        <f>G261*E260</f>
        <v>7.8590448625180906</v>
      </c>
      <c r="F261" s="19">
        <f>E261*(365.25/7)</f>
        <v>410.07373371924751</v>
      </c>
      <c r="G261" s="19">
        <v>9.1172214182344433E-2</v>
      </c>
      <c r="I261" s="19">
        <f>F261*H262</f>
        <v>5.6644245499882055E-2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47.902749638205506</v>
      </c>
      <c r="F263" s="19">
        <f>E263*(365.25/7)</f>
        <v>2499.4970436220801</v>
      </c>
      <c r="G263" s="19">
        <v>0.55571635311143275</v>
      </c>
      <c r="I263" s="19">
        <f>F263*H264</f>
        <v>4.5756368431447703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4.7403762662807525</v>
      </c>
      <c r="F265" s="19">
        <f>E265*(365.25/7)</f>
        <v>247.34606160843498</v>
      </c>
      <c r="G265" s="19">
        <v>5.4992764109985527E-2</v>
      </c>
      <c r="I265" s="19">
        <f>F265*H266</f>
        <v>5.4667649000771056E-2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11.601447178002896</v>
      </c>
      <c r="F267" s="19">
        <f>E267*(365.25/7)</f>
        <v>605.34694025222257</v>
      </c>
      <c r="G267" s="19">
        <v>0.13458755426917512</v>
      </c>
      <c r="I267" s="19">
        <f>F267*H268</f>
        <v>6.4559410070163942E-2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14.096382054992766</v>
      </c>
      <c r="F269" s="19">
        <f>E269*(365.25/7)</f>
        <v>735.52907794087253</v>
      </c>
      <c r="G269" s="19">
        <v>0.16353111432706224</v>
      </c>
      <c r="I269" s="19">
        <f>F269*H270</f>
        <v>0.17040335271069537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21.5</v>
      </c>
      <c r="F271" s="26">
        <f>E271*(365.25/7)</f>
        <v>1121.8392857142858</v>
      </c>
      <c r="G271" s="26">
        <v>1.0047169811320757</v>
      </c>
      <c r="H271" s="27"/>
      <c r="I271" s="26">
        <f>SUM(I272,I274,I276,I278,I280,I282,I287)</f>
        <v>1.0203370772722493</v>
      </c>
    </row>
    <row r="272" spans="1:9">
      <c r="A272" s="19"/>
      <c r="C272" s="26" t="s">
        <v>198</v>
      </c>
      <c r="D272" s="26"/>
      <c r="E272" s="19">
        <f>G272*E271</f>
        <v>0.50707547169811329</v>
      </c>
      <c r="F272" s="19">
        <f>E272*(365.25/7)</f>
        <v>26.458473719676554</v>
      </c>
      <c r="G272" s="19">
        <v>2.358490566037736E-2</v>
      </c>
      <c r="I272" s="19">
        <f>F272*H273</f>
        <v>4.413485073696969E-2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3.4481132075471694</v>
      </c>
      <c r="F274" s="19">
        <f>E274*(365.25/7)</f>
        <v>179.91762129380052</v>
      </c>
      <c r="G274" s="19">
        <v>0.16037735849056603</v>
      </c>
      <c r="I274" s="19">
        <f>F274*H275</f>
        <v>0.32936134044387927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1.9268867924528301</v>
      </c>
      <c r="F276" s="19">
        <f>E276*(365.25/7)</f>
        <v>100.54220013477089</v>
      </c>
      <c r="G276" s="19">
        <v>8.9622641509433956E-2</v>
      </c>
      <c r="I276" s="19">
        <f>F276*H277</f>
        <v>8.3610450770196756E-2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11.662735849056604</v>
      </c>
      <c r="F278" s="19">
        <f>E278*(365.25/7)</f>
        <v>608.54489555256066</v>
      </c>
      <c r="G278" s="19">
        <v>0.54245283018867929</v>
      </c>
      <c r="I278" s="19">
        <f>F278*H279</f>
        <v>0.5060632546617172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0.50707547169811329</v>
      </c>
      <c r="F280" s="19">
        <f>E280*(365.25/7)</f>
        <v>26.458473719676554</v>
      </c>
      <c r="G280" s="19">
        <v>2.358490566037736E-2</v>
      </c>
      <c r="I280" s="19">
        <f>F280*H281</f>
        <v>1.4258899596773582E-2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3.5495283018867929</v>
      </c>
      <c r="F287" s="19">
        <f>E287*(365.25/7)</f>
        <v>185.20931603773587</v>
      </c>
      <c r="G287" s="19">
        <v>0.16509433962264153</v>
      </c>
      <c r="I287" s="19">
        <f>F287*H288</f>
        <v>4.2908281062712807E-2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151.19999999999999</v>
      </c>
      <c r="F289" s="30">
        <f>E289*(365.25/7)</f>
        <v>7889.4</v>
      </c>
      <c r="H289" s="31"/>
      <c r="I289" s="30">
        <f>SUM(I254,I260,I271)</f>
        <v>6.2550550697977778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0.6</v>
      </c>
      <c r="F292" s="26">
        <f>E292*(365.25/7)</f>
        <v>31.307142857142857</v>
      </c>
      <c r="G292" s="26">
        <v>1</v>
      </c>
      <c r="H292" s="27"/>
      <c r="I292" s="26">
        <f>F292*H294</f>
        <v>7.0765165197822569E-3</v>
      </c>
    </row>
    <row r="293" spans="1:9">
      <c r="C293" s="26" t="s">
        <v>42</v>
      </c>
      <c r="D293" s="26"/>
      <c r="E293" s="19">
        <f>G293*E292</f>
        <v>0.6</v>
      </c>
      <c r="F293" s="19">
        <f>E293*(365.25/7)</f>
        <v>31.307142857142857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0.29999999999999716</v>
      </c>
      <c r="F295" s="26">
        <f>E295*(365.25/7)</f>
        <v>15.653571428571281</v>
      </c>
      <c r="G295" s="26">
        <v>1</v>
      </c>
      <c r="H295" s="27"/>
      <c r="I295" s="26">
        <f>F295*H297</f>
        <v>2.9143708021153293E-3</v>
      </c>
    </row>
    <row r="296" spans="1:9">
      <c r="C296" s="26" t="s">
        <v>43</v>
      </c>
      <c r="D296" s="26"/>
      <c r="E296" s="19">
        <f>G296*E295</f>
        <v>0.29999999999999716</v>
      </c>
      <c r="F296" s="19">
        <f>E296*(365.25/7)</f>
        <v>15.653571428571281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33.4</v>
      </c>
      <c r="F298" s="26">
        <f>E298*(365.25/7)</f>
        <v>1742.7642857142857</v>
      </c>
      <c r="G298" s="26">
        <v>1</v>
      </c>
      <c r="H298" s="27"/>
      <c r="I298" s="26">
        <f>F298*H300</f>
        <v>7.7755704273863274E-2</v>
      </c>
    </row>
    <row r="299" spans="1:9">
      <c r="C299" s="26" t="s">
        <v>44</v>
      </c>
      <c r="D299" s="26"/>
      <c r="E299" s="19">
        <f>G299*E298</f>
        <v>33.4</v>
      </c>
      <c r="F299" s="19">
        <f>E299*(365.25/7)</f>
        <v>1742.7642857142857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34.299999999999997</v>
      </c>
      <c r="F301" s="30">
        <f>E301*(365.25/7)</f>
        <v>1789.7249999999999</v>
      </c>
      <c r="H301" s="31"/>
      <c r="I301" s="30">
        <f>SUM(I292,I295,I298)</f>
        <v>8.7746591595760856E-2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15</v>
      </c>
      <c r="F304" s="26">
        <f>E304*(365.25/7)</f>
        <v>782.67857142857144</v>
      </c>
      <c r="G304" s="26">
        <v>1.0000000000000002</v>
      </c>
      <c r="H304" s="27"/>
      <c r="I304" s="26">
        <f>SUM(I305,I306,I307,I309)</f>
        <v>0.14440346352900976</v>
      </c>
    </row>
    <row r="305" spans="1:9">
      <c r="C305" s="26" t="s">
        <v>212</v>
      </c>
      <c r="D305" s="26"/>
      <c r="E305" s="19">
        <f>G305*E304</f>
        <v>7.605633802816901</v>
      </c>
      <c r="F305" s="19">
        <f>E305*(365.25/7)</f>
        <v>396.85110663983903</v>
      </c>
      <c r="G305" s="19">
        <v>0.50704225352112675</v>
      </c>
      <c r="I305" s="19">
        <f>F305*H308</f>
        <v>7.3885456955037218E-2</v>
      </c>
    </row>
    <row r="306" spans="1:9">
      <c r="C306" s="26" t="s">
        <v>213</v>
      </c>
      <c r="D306" s="26"/>
      <c r="E306" s="19">
        <f>G306*E304</f>
        <v>3.9084507042253529</v>
      </c>
      <c r="F306" s="19">
        <f>E306*(365.25/7)</f>
        <v>203.93737424547288</v>
      </c>
      <c r="G306" s="19">
        <v>0.26056338028169018</v>
      </c>
      <c r="I306" s="19">
        <f>F306*H308</f>
        <v>3.7968915379671911E-2</v>
      </c>
    </row>
    <row r="307" spans="1:9">
      <c r="C307" s="26" t="s">
        <v>214</v>
      </c>
      <c r="D307" s="26"/>
      <c r="E307" s="19">
        <f>G307*E304</f>
        <v>3.1690140845070425</v>
      </c>
      <c r="F307" s="19">
        <f>E307*(365.25/7)</f>
        <v>165.35462776659961</v>
      </c>
      <c r="G307" s="19">
        <v>0.21126760563380284</v>
      </c>
      <c r="I307" s="19">
        <f>F307*H308</f>
        <v>3.078560706459884E-2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0.31690140845070425</v>
      </c>
      <c r="F309" s="19">
        <f>E309*(365.25/7)</f>
        <v>16.535462776659962</v>
      </c>
      <c r="G309" s="19">
        <v>2.1126760563380281E-2</v>
      </c>
      <c r="I309" s="19">
        <f>F309*H310</f>
        <v>1.7634841297017735E-3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1.8999999999999986</v>
      </c>
      <c r="F311" s="26">
        <f>E311*(365.25/7)</f>
        <v>99.139285714285649</v>
      </c>
      <c r="G311" s="26">
        <v>1</v>
      </c>
      <c r="H311" s="27"/>
      <c r="I311" s="26">
        <f>E311*H313</f>
        <v>3.3250812987196363E-4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34.5</v>
      </c>
      <c r="F314" s="26">
        <f>E314*(365.25/7)</f>
        <v>1800.1607142857144</v>
      </c>
      <c r="G314" s="26">
        <v>1.0050251256281406</v>
      </c>
      <c r="H314" s="27"/>
      <c r="I314" s="26">
        <f>SUM(I315,I316,I318,I320)</f>
        <v>0.45699010165435838</v>
      </c>
    </row>
    <row r="315" spans="1:9">
      <c r="A315" s="19"/>
      <c r="C315" s="26" t="s">
        <v>216</v>
      </c>
      <c r="D315" s="26"/>
      <c r="E315" s="19">
        <f>G315*E314</f>
        <v>7.2814070351758806</v>
      </c>
      <c r="F315" s="19">
        <f>E315*(365.25/7)</f>
        <v>379.93341708542721</v>
      </c>
      <c r="G315" s="19">
        <v>0.21105527638190957</v>
      </c>
      <c r="I315" s="19">
        <f>F315*H317</f>
        <v>6.6489973679442232E-2</v>
      </c>
    </row>
    <row r="316" spans="1:9">
      <c r="A316" s="19"/>
      <c r="C316" s="26" t="s">
        <v>217</v>
      </c>
      <c r="D316" s="26"/>
      <c r="E316" s="19">
        <f>G316*E314</f>
        <v>7.8015075376884422</v>
      </c>
      <c r="F316" s="19">
        <f>E316*(365.25/7)</f>
        <v>407.07151830581478</v>
      </c>
      <c r="G316" s="19">
        <v>0.22613065326633167</v>
      </c>
      <c r="I316" s="19">
        <f>F316*H317</f>
        <v>7.1239257513688092E-2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9.708542713567839</v>
      </c>
      <c r="F318" s="19">
        <f>E318*(365.25/7)</f>
        <v>506.5778894472362</v>
      </c>
      <c r="G318" s="19">
        <v>0.28140703517587939</v>
      </c>
      <c r="I318" s="19">
        <f>F318*H319</f>
        <v>0.22902447761055647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9.8819095477386938</v>
      </c>
      <c r="F320" s="19">
        <f>E320*(365.25/7)</f>
        <v>515.62392318736545</v>
      </c>
      <c r="G320" s="19">
        <v>0.28643216080402012</v>
      </c>
      <c r="I320" s="19">
        <f>F320*H321</f>
        <v>9.0236392850671601E-2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40.299999999999997</v>
      </c>
      <c r="F322" s="26">
        <f>E322*(365.25/7)</f>
        <v>2102.7964285714284</v>
      </c>
      <c r="G322" s="26">
        <v>1.0000000000000002</v>
      </c>
      <c r="H322" s="27"/>
      <c r="I322" s="26">
        <f>SUM(I323,I325,I327,I329)</f>
        <v>0.19836709293447624</v>
      </c>
    </row>
    <row r="323" spans="1:9">
      <c r="A323" s="19"/>
      <c r="C323" s="26" t="s">
        <v>221</v>
      </c>
      <c r="D323" s="26"/>
      <c r="E323" s="19">
        <f>G323*E322</f>
        <v>11.146808510638298</v>
      </c>
      <c r="F323" s="19">
        <f>E323*(365.25/7)</f>
        <v>581.62454407294831</v>
      </c>
      <c r="G323" s="19">
        <v>0.27659574468085107</v>
      </c>
      <c r="I323" s="19">
        <f>F323*H324</f>
        <v>8.6663244726744207E-2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20.823708206686931</v>
      </c>
      <c r="F325" s="19">
        <f>E325*(365.25/7)</f>
        <v>1086.551346070343</v>
      </c>
      <c r="G325" s="19">
        <v>0.51671732522796354</v>
      </c>
      <c r="I325" s="19">
        <f>F325*H326</f>
        <v>8.5094800527551806E-2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2.8173252279635252</v>
      </c>
      <c r="F327" s="19">
        <f>E327*(365.25/7)</f>
        <v>147.00400564481109</v>
      </c>
      <c r="G327" s="19">
        <v>6.9908814589665649E-2</v>
      </c>
      <c r="I327" s="19">
        <f>F327*H328</f>
        <v>1.1318346340268515E-2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5.5121580547112465</v>
      </c>
      <c r="F329" s="19">
        <f>E329*(365.25/7)</f>
        <v>287.61653278332614</v>
      </c>
      <c r="G329" s="19">
        <v>0.13677811550151978</v>
      </c>
      <c r="I329" s="19">
        <f>F329*H330</f>
        <v>1.5290701339911722E-2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9</v>
      </c>
      <c r="F331" s="26">
        <f>E331*(365.25/7)</f>
        <v>469.60714285714289</v>
      </c>
      <c r="G331" s="26">
        <v>1.0098039215686276</v>
      </c>
      <c r="H331" s="27"/>
      <c r="I331" s="26">
        <f>SUM(I332:I334,I335)</f>
        <v>0.20120526969680336</v>
      </c>
    </row>
    <row r="332" spans="1:9">
      <c r="A332" s="19"/>
      <c r="C332" s="26" t="s">
        <v>230</v>
      </c>
      <c r="D332" s="26"/>
      <c r="E332" s="19">
        <f>G332*E331</f>
        <v>2.9117647058823533</v>
      </c>
      <c r="F332" s="19">
        <f>E332*(365.25/7)</f>
        <v>151.93172268907566</v>
      </c>
      <c r="G332" s="19">
        <v>0.3235294117647059</v>
      </c>
      <c r="I332" s="19">
        <f>F332*$H$336</f>
        <v>6.446382427179137E-2</v>
      </c>
    </row>
    <row r="333" spans="1:9">
      <c r="A333" s="19"/>
      <c r="C333" s="26" t="s">
        <v>231</v>
      </c>
      <c r="D333" s="26"/>
      <c r="E333" s="19">
        <f>G333*E331</f>
        <v>2.9117647058823533</v>
      </c>
      <c r="F333" s="19">
        <f>E333*(365.25/7)</f>
        <v>151.93172268907566</v>
      </c>
      <c r="G333" s="19">
        <v>0.3235294117647059</v>
      </c>
      <c r="I333" s="19">
        <f>F333*$H$336</f>
        <v>6.446382427179137E-2</v>
      </c>
    </row>
    <row r="334" spans="1:9">
      <c r="A334" s="19"/>
      <c r="C334" s="26" t="s">
        <v>232</v>
      </c>
      <c r="D334" s="26"/>
      <c r="E334" s="19">
        <f>G334*E331</f>
        <v>0.97058823529411786</v>
      </c>
      <c r="F334" s="19">
        <f>E334*(365.25/7)</f>
        <v>50.643907563025223</v>
      </c>
      <c r="G334" s="19">
        <v>0.10784313725490198</v>
      </c>
      <c r="I334" s="19">
        <f>F334*$H$336</f>
        <v>2.148794142393046E-2</v>
      </c>
    </row>
    <row r="335" spans="1:9">
      <c r="A335" s="19"/>
      <c r="C335" s="26" t="s">
        <v>233</v>
      </c>
      <c r="D335" s="26"/>
      <c r="E335" s="19">
        <f>G335*E331</f>
        <v>2.2941176470588238</v>
      </c>
      <c r="F335" s="19">
        <f>E335*(365.25/7)</f>
        <v>119.70378151260506</v>
      </c>
      <c r="G335" s="19">
        <v>0.25490196078431376</v>
      </c>
      <c r="I335" s="19">
        <f>F335*$H$336</f>
        <v>5.0789679729290174E-2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5.0999999999999996</v>
      </c>
      <c r="F337" s="26">
        <f>E337*(365.25/7)</f>
        <v>266.11071428571427</v>
      </c>
      <c r="G337" s="26">
        <v>1</v>
      </c>
      <c r="H337" s="27"/>
      <c r="I337" s="26">
        <f>F337*H339</f>
        <v>5.345584312271464E-2</v>
      </c>
    </row>
    <row r="338" spans="1:9">
      <c r="A338" s="19"/>
      <c r="C338" s="26" t="s">
        <v>51</v>
      </c>
      <c r="D338" s="26"/>
      <c r="E338" s="19">
        <f>G338*E337</f>
        <v>5.0999999999999996</v>
      </c>
      <c r="F338" s="19">
        <f>E338*(365.25/7)</f>
        <v>266.11071428571427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1.8999999999999986</v>
      </c>
      <c r="F340" s="26">
        <f>E340*(365.25/7)</f>
        <v>99.139285714285649</v>
      </c>
      <c r="G340" s="26">
        <v>1</v>
      </c>
      <c r="H340" s="27"/>
      <c r="I340" s="26">
        <f>F340*H342</f>
        <v>1.991492194767799E-2</v>
      </c>
    </row>
    <row r="341" spans="1:9">
      <c r="A341" s="19"/>
      <c r="C341" s="26" t="s">
        <v>52</v>
      </c>
      <c r="D341" s="26"/>
      <c r="E341" s="19">
        <f>G341*E340</f>
        <v>1.8999999999999986</v>
      </c>
      <c r="F341" s="19">
        <f>E341*(365.25/7)</f>
        <v>99.139285714285649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4.5999999999999996</v>
      </c>
      <c r="F343" s="26">
        <f>E343*(365.25/7)</f>
        <v>240.02142857142857</v>
      </c>
      <c r="G343" s="26">
        <v>1</v>
      </c>
      <c r="H343" s="27"/>
      <c r="I343" s="26">
        <f>F343*H345</f>
        <v>4.8215074189115165E-2</v>
      </c>
    </row>
    <row r="344" spans="1:9">
      <c r="A344" s="19"/>
      <c r="C344" s="26" t="s">
        <v>53</v>
      </c>
      <c r="D344" s="26"/>
      <c r="E344" s="19">
        <f>G344*E343</f>
        <v>4.5999999999999996</v>
      </c>
      <c r="F344" s="19">
        <f>E344*(365.25/7)</f>
        <v>240.02142857142857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112.3</v>
      </c>
      <c r="F346" s="30">
        <f>E346*(365.25/7)</f>
        <v>5859.6535714285719</v>
      </c>
      <c r="H346" s="31"/>
      <c r="I346" s="30">
        <f>SUM(I304,I311,I314,I322,I331,I337,I340,I343)</f>
        <v>1.1228842752040276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27.1</v>
      </c>
      <c r="F364" s="26">
        <f>E364*(365.25/7)</f>
        <v>1414.0392857142858</v>
      </c>
      <c r="G364" s="26">
        <v>0.98571428571428577</v>
      </c>
      <c r="H364" s="27"/>
      <c r="I364" s="26">
        <f>SUM(I365,I367,I369)</f>
        <v>9.1388345520773878E-2</v>
      </c>
    </row>
    <row r="365" spans="1:9">
      <c r="C365" s="26" t="s">
        <v>246</v>
      </c>
      <c r="D365" s="26"/>
      <c r="E365" s="19">
        <f>G365*E364</f>
        <v>9.8076190476190472</v>
      </c>
      <c r="F365" s="19">
        <f>E365*(365.25/7)</f>
        <v>511.74755102040814</v>
      </c>
      <c r="G365" s="19">
        <v>0.3619047619047619</v>
      </c>
      <c r="I365" s="19">
        <f>F365*H366</f>
        <v>3.2172385863151215E-2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20.200561224489775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3.760926130348861E-3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16.905238095238097</v>
      </c>
      <c r="F369" s="19">
        <f>E369*(365.25/7)</f>
        <v>882.09117346938785</v>
      </c>
      <c r="G369" s="19">
        <v>0.62380952380952381</v>
      </c>
      <c r="I369" s="19">
        <f>F369*H370</f>
        <v>5.5455033527273809E-2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22.6</v>
      </c>
      <c r="F373" s="26">
        <f>E373*(365.25/7)</f>
        <v>1179.2357142857145</v>
      </c>
      <c r="G373" s="26">
        <v>0.99310344827586206</v>
      </c>
      <c r="H373" s="27"/>
      <c r="I373" s="26">
        <f>SUM(I374,I375)</f>
        <v>0.20494804549217291</v>
      </c>
    </row>
    <row r="374" spans="1:9">
      <c r="C374" s="26" t="s">
        <v>251</v>
      </c>
      <c r="D374" s="26"/>
      <c r="E374" s="19">
        <f>G374*E373</f>
        <v>4.8317241379310349</v>
      </c>
      <c r="F374" s="19">
        <f>E374*(365.25/7)</f>
        <v>252.11246305418723</v>
      </c>
      <c r="G374" s="19">
        <v>0.21379310344827587</v>
      </c>
      <c r="I374" s="19">
        <f>F374*H376</f>
        <v>4.4120759793453888E-2</v>
      </c>
    </row>
    <row r="375" spans="1:9">
      <c r="C375" s="26" t="s">
        <v>252</v>
      </c>
      <c r="D375" s="26"/>
      <c r="E375" s="19">
        <f>G375*E373</f>
        <v>17.61241379310345</v>
      </c>
      <c r="F375" s="19">
        <f>E375*(365.25/7)</f>
        <v>918.99059113300507</v>
      </c>
      <c r="G375" s="19">
        <v>0.77931034482758621</v>
      </c>
      <c r="I375" s="19">
        <f>F375*H376</f>
        <v>0.16082728569871901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43.8</v>
      </c>
      <c r="F377" s="26">
        <f>E377*(365.25/7)</f>
        <v>2285.4214285714284</v>
      </c>
      <c r="G377" s="26">
        <v>0.99760191846522783</v>
      </c>
      <c r="H377" s="27"/>
      <c r="I377" s="26">
        <f>SUM(I378,I380,I381,I382,I383,I384,I385)</f>
        <v>9.3567716669457832E-2</v>
      </c>
    </row>
    <row r="378" spans="1:9">
      <c r="A378" s="19"/>
      <c r="C378" s="26" t="s">
        <v>253</v>
      </c>
      <c r="D378" s="26"/>
      <c r="E378" s="19">
        <f>G378*E377</f>
        <v>7.2474820143884884</v>
      </c>
      <c r="F378" s="19">
        <f>E378*(365.25/7)</f>
        <v>378.16325796505652</v>
      </c>
      <c r="G378" s="19">
        <v>0.16546762589928057</v>
      </c>
      <c r="I378" s="19">
        <f>F378*H379</f>
        <v>1.4975472517625288E-2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2.8359712230215823</v>
      </c>
      <c r="F380" s="19">
        <f t="shared" ref="F380:F385" si="2">E380*(365.25/7)</f>
        <v>147.9769270298047</v>
      </c>
      <c r="G380" s="19">
        <v>6.4748201438848921E-2</v>
      </c>
      <c r="I380" s="19">
        <f>F380*H386</f>
        <v>6.1152466631108886E-3</v>
      </c>
    </row>
    <row r="381" spans="1:9">
      <c r="A381" s="19"/>
      <c r="C381" s="26" t="s">
        <v>255</v>
      </c>
      <c r="D381" s="26"/>
      <c r="E381" s="19">
        <f>G381*E377</f>
        <v>2.205755395683453</v>
      </c>
      <c r="F381" s="19">
        <f t="shared" si="2"/>
        <v>115.09316546762589</v>
      </c>
      <c r="G381" s="19">
        <v>5.0359712230215826E-2</v>
      </c>
      <c r="I381" s="19">
        <f>F381*H386</f>
        <v>4.7563029601973587E-3</v>
      </c>
    </row>
    <row r="382" spans="1:9">
      <c r="A382" s="19"/>
      <c r="C382" s="26" t="s">
        <v>256</v>
      </c>
      <c r="D382" s="26"/>
      <c r="E382" s="19">
        <f>G382*E377</f>
        <v>7.2474820143884884</v>
      </c>
      <c r="F382" s="19">
        <f t="shared" si="2"/>
        <v>378.16325796505652</v>
      </c>
      <c r="G382" s="19">
        <v>0.16546762589928057</v>
      </c>
      <c r="I382" s="19">
        <f>F382*$H$386</f>
        <v>1.562785258350561E-2</v>
      </c>
    </row>
    <row r="383" spans="1:9">
      <c r="A383" s="19"/>
      <c r="C383" s="26" t="s">
        <v>257</v>
      </c>
      <c r="D383" s="26"/>
      <c r="E383" s="19">
        <f>G383*E377</f>
        <v>9.5582733812949616</v>
      </c>
      <c r="F383" s="19">
        <f t="shared" si="2"/>
        <v>498.7370503597121</v>
      </c>
      <c r="G383" s="19">
        <v>0.21822541966426856</v>
      </c>
      <c r="I383" s="19">
        <f>F383*H386</f>
        <v>2.0610646160855218E-2</v>
      </c>
    </row>
    <row r="384" spans="1:9">
      <c r="A384" s="19"/>
      <c r="C384" s="26" t="s">
        <v>258</v>
      </c>
      <c r="D384" s="26"/>
      <c r="E384" s="19">
        <f>G384*E377</f>
        <v>11.869064748201437</v>
      </c>
      <c r="F384" s="19">
        <f t="shared" si="2"/>
        <v>619.31084275436785</v>
      </c>
      <c r="G384" s="19">
        <v>0.27098321342925658</v>
      </c>
      <c r="I384" s="19">
        <f>F384*H386</f>
        <v>2.5593439738204833E-2</v>
      </c>
    </row>
    <row r="385" spans="1:9">
      <c r="A385" s="19"/>
      <c r="C385" s="26" t="s">
        <v>259</v>
      </c>
      <c r="D385" s="26"/>
      <c r="E385" s="19">
        <f>G385*E377</f>
        <v>2.7309352517985612</v>
      </c>
      <c r="F385" s="19">
        <f t="shared" si="2"/>
        <v>142.49630010277494</v>
      </c>
      <c r="G385" s="19">
        <v>6.235011990407674E-2</v>
      </c>
      <c r="I385" s="19">
        <f>F385*H386</f>
        <v>5.8887560459586355E-3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4.9000000000000004</v>
      </c>
      <c r="F387" s="26">
        <f>E387*(365.25/7)</f>
        <v>255.67500000000004</v>
      </c>
      <c r="G387" s="26">
        <v>1</v>
      </c>
      <c r="H387" s="27"/>
      <c r="I387" s="26">
        <f>F387*H390</f>
        <v>9.8569715232434719E-3</v>
      </c>
    </row>
    <row r="388" spans="1:9">
      <c r="A388" s="19"/>
      <c r="C388" s="26" t="s">
        <v>261</v>
      </c>
      <c r="D388" s="26"/>
      <c r="E388" s="19">
        <f>G388*E387</f>
        <v>4.9000000000000004</v>
      </c>
      <c r="F388" s="19">
        <f>E388*(365.25/7)</f>
        <v>255.67500000000004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6.5</v>
      </c>
      <c r="F391" s="26">
        <f>E391*(365.25/7)</f>
        <v>339.16071428571428</v>
      </c>
      <c r="G391" s="26">
        <v>1</v>
      </c>
      <c r="H391" s="27"/>
      <c r="I391" s="26">
        <f>SUM(I392,I394,I398)</f>
        <v>2.7461455686950617E-2</v>
      </c>
    </row>
    <row r="392" spans="1:9">
      <c r="A392" s="19"/>
      <c r="C392" s="26" t="s">
        <v>265</v>
      </c>
      <c r="D392" s="26"/>
      <c r="E392" s="19">
        <f>G392*E391</f>
        <v>1.2037037037037037</v>
      </c>
      <c r="F392" s="19">
        <f>E392*(365.25/7)</f>
        <v>62.807539682539684</v>
      </c>
      <c r="G392" s="19">
        <v>0.1851851851851852</v>
      </c>
      <c r="I392" s="19">
        <f>F392*H393</f>
        <v>6.184069885988709E-3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1.3641975308641976</v>
      </c>
      <c r="F394" s="19">
        <f>E394*(365.25/7)</f>
        <v>71.181878306878318</v>
      </c>
      <c r="G394" s="19">
        <v>0.20987654320987656</v>
      </c>
      <c r="I394" s="19">
        <f>F394*H395</f>
        <v>5.4805387669144305E-3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3.9320987654320989</v>
      </c>
      <c r="F398" s="19">
        <f>E398*(365.25/7)</f>
        <v>205.1712962962963</v>
      </c>
      <c r="G398" s="19">
        <v>0.60493827160493829</v>
      </c>
      <c r="I398" s="19">
        <f>F398*H399</f>
        <v>1.5796847034047476E-2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104.9</v>
      </c>
      <c r="F400" s="30">
        <f>E400*(365.25/7)</f>
        <v>5473.5321428571433</v>
      </c>
      <c r="H400" s="31"/>
      <c r="I400" s="30">
        <f>SUM(I364,I371,I373,I377,I387,I391)</f>
        <v>0.42722253489259876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87.3</v>
      </c>
      <c r="F403" s="26">
        <f>E403*(365.25/7)</f>
        <v>4555.1892857142857</v>
      </c>
      <c r="G403" s="26">
        <v>0.9659574468085107</v>
      </c>
      <c r="H403" s="27"/>
      <c r="I403" s="26">
        <f>F403*H408</f>
        <v>0.17561502326105202</v>
      </c>
    </row>
    <row r="404" spans="1:9">
      <c r="C404" s="26" t="s">
        <v>271</v>
      </c>
      <c r="D404" s="26"/>
      <c r="E404" s="19">
        <f>G404*E403</f>
        <v>80.365531914893623</v>
      </c>
      <c r="F404" s="19">
        <f>E404*(365.25/7)</f>
        <v>4193.358647416414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3.9625531914893619</v>
      </c>
      <c r="F405" s="19">
        <f>E405*(365.25/7)</f>
        <v>206.76036474164135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2.7242553191489365</v>
      </c>
      <c r="F407" s="19">
        <f>E407*(365.25/7)</f>
        <v>142.14775075987845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11.8</v>
      </c>
      <c r="F409" s="26">
        <f>E409*(365.25/7)</f>
        <v>615.70714285714291</v>
      </c>
      <c r="G409" s="26">
        <v>1</v>
      </c>
      <c r="H409" s="27"/>
      <c r="I409" s="26">
        <f>F409*H411</f>
        <v>2.3737196729443459E-2</v>
      </c>
    </row>
    <row r="410" spans="1:9">
      <c r="C410" s="26" t="s">
        <v>64</v>
      </c>
      <c r="D410" s="26"/>
      <c r="E410" s="19">
        <f>G410*E409</f>
        <v>11.8</v>
      </c>
      <c r="F410" s="19">
        <f>E410*(365.25/7)</f>
        <v>615.70714285714291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3.7</v>
      </c>
      <c r="F412" s="26">
        <f>E412*(365.25/7)</f>
        <v>193.06071428571431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3.7</v>
      </c>
      <c r="F413" s="19">
        <f>E413*(365.25/7)</f>
        <v>193.06071428571431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1.2999999999999972</v>
      </c>
      <c r="F414" s="26">
        <f>E414*(365.25/7)</f>
        <v>67.832142857142713</v>
      </c>
      <c r="G414" s="26">
        <v>1</v>
      </c>
      <c r="H414" s="27"/>
      <c r="I414" s="26">
        <f>F414*AVERAGE(H416:H417)</f>
        <v>7.8333922608941793E-3</v>
      </c>
    </row>
    <row r="415" spans="1:9">
      <c r="C415" s="26" t="s">
        <v>66</v>
      </c>
      <c r="D415" s="26"/>
      <c r="E415" s="19">
        <f>G415*E414</f>
        <v>1.2999999999999972</v>
      </c>
      <c r="F415" s="19">
        <f>E415*(365.25/7)</f>
        <v>67.832142857142713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3.5</v>
      </c>
      <c r="F418" s="26">
        <f>E418*(365.25/7)</f>
        <v>182.625</v>
      </c>
      <c r="G418" s="26">
        <v>1</v>
      </c>
      <c r="H418" s="27"/>
      <c r="I418" s="26">
        <f>F418*AVERAGE(H420:H422)</f>
        <v>0.12989850377558432</v>
      </c>
    </row>
    <row r="419" spans="1:12">
      <c r="C419" s="26" t="s">
        <v>67</v>
      </c>
      <c r="D419" s="26"/>
      <c r="E419" s="19">
        <f>G419*E418</f>
        <v>3.5</v>
      </c>
      <c r="F419" s="19">
        <f>E419*(365.25/7)</f>
        <v>182.625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107.6</v>
      </c>
      <c r="F424" s="30">
        <f>E424*(365.25/7)</f>
        <v>5614.4142857142861</v>
      </c>
      <c r="H424" s="31"/>
      <c r="I424" s="30">
        <f>SUM(I403,I409,I412,I414,I418)</f>
        <v>0.33708411602697397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1141.8</v>
      </c>
      <c r="F428" s="30">
        <f>E428*(365.25/7)</f>
        <v>59577.492857142854</v>
      </c>
      <c r="H428" s="31"/>
      <c r="I428" s="39">
        <f>SUM(I424,I400,I361,I346,I301,I289,I251,I234,I200,I154,I135,I122)</f>
        <v>24.912537625625966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9.000704832768891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0.36797546400956338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0.38985021385919705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6.0385805222489326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0.74813797799098603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0.13729602723125894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6.2550550697977778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8.7746591595760856E-2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1.1228842752040276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0.42722253489259876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0.33708411602697397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24.912537625625969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A558" s="98"/>
      <c r="B558" s="90"/>
      <c r="C558" s="89"/>
    </row>
    <row r="559" spans="1:3">
      <c r="A559" s="98"/>
      <c r="B559" s="90"/>
      <c r="C559" s="89"/>
    </row>
    <row r="560" spans="1:3">
      <c r="A560" s="98"/>
      <c r="B560" s="90"/>
      <c r="C560" s="89"/>
    </row>
    <row r="561" spans="1:3">
      <c r="A561" s="98"/>
      <c r="B561" s="90"/>
      <c r="C561" s="89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1455.5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260.60000000000002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28.9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40.799999999999997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117.1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14.2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59.6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41.7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28.8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12.9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74.099999999999994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61.7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12.4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248.6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38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89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38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48.8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70.099999999999994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26.9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12.9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4.0999999999999996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8.1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11.4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51.5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10.6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289.2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106.2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146.6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36.299999999999997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40.6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1.6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36.799999999999997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145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19.2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25.2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54.3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15.4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11.1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4.2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137.9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30.9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23.1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64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7.3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119.9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88.1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18.399999999999999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3.9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8.9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28.9</v>
      </c>
      <c r="F75" s="26">
        <f>E75*(365.25/7)</f>
        <v>1507.9607142857142</v>
      </c>
      <c r="G75" s="26">
        <v>0.99999999999999989</v>
      </c>
      <c r="H75" s="27"/>
      <c r="I75" s="26">
        <f>SUM(I77,I76)</f>
        <v>1.8827606630612503</v>
      </c>
    </row>
    <row r="76" spans="1:9">
      <c r="C76" s="26" t="s">
        <v>79</v>
      </c>
      <c r="D76" s="26"/>
      <c r="E76" s="19">
        <f>E75*G76</f>
        <v>11.963978494623655</v>
      </c>
      <c r="F76" s="19">
        <f>E76*(365.25/7)</f>
        <v>624.26330645161283</v>
      </c>
      <c r="G76" s="19">
        <v>0.41397849462365588</v>
      </c>
      <c r="I76" s="19">
        <f>F76*AVERAGE(H78:H79)</f>
        <v>0.77942242503073267</v>
      </c>
    </row>
    <row r="77" spans="1:9">
      <c r="C77" s="26" t="s">
        <v>80</v>
      </c>
      <c r="D77" s="26"/>
      <c r="E77" s="19">
        <f>G77*E75</f>
        <v>16.936021505376342</v>
      </c>
      <c r="F77" s="19">
        <f>E77*(365.25/7)</f>
        <v>883.69740783410134</v>
      </c>
      <c r="G77" s="19">
        <v>0.58602150537634401</v>
      </c>
      <c r="I77" s="19">
        <f>F77*AVERAGE(H78:H79)</f>
        <v>1.1033382380305177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40.799999999999997</v>
      </c>
      <c r="F80" s="26">
        <f>E80*(365.25/7)</f>
        <v>2128.8857142857141</v>
      </c>
      <c r="G80" s="26">
        <v>1</v>
      </c>
      <c r="H80" s="27"/>
      <c r="I80" s="26">
        <f>SUM(I81,I84)</f>
        <v>3.711891400563303</v>
      </c>
    </row>
    <row r="81" spans="1:9">
      <c r="A81" s="19"/>
      <c r="C81" s="26" t="s">
        <v>84</v>
      </c>
      <c r="D81" s="26"/>
      <c r="E81" s="19">
        <f>G81*E80</f>
        <v>34.897021276595744</v>
      </c>
      <c r="F81" s="19">
        <f>E81*(365.25/7)</f>
        <v>1820.8767173252279</v>
      </c>
      <c r="G81" s="19">
        <v>0.85531914893617023</v>
      </c>
      <c r="I81" s="19">
        <f>F81*AVERAGE(H82:H83)</f>
        <v>3.5611859253332567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5.9029787234042548</v>
      </c>
      <c r="F84" s="19">
        <f>E84*(365.25/7)</f>
        <v>308.00899696048629</v>
      </c>
      <c r="G84" s="19">
        <v>0.14468085106382977</v>
      </c>
      <c r="I84" s="19">
        <f>F84*AVERAGE(H85:H86)</f>
        <v>0.15070547523004615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117.1</v>
      </c>
      <c r="F88" s="26">
        <f>E88*(365.25/7)</f>
        <v>6110.1107142857145</v>
      </c>
      <c r="G88" s="26">
        <v>1</v>
      </c>
      <c r="H88" s="27"/>
      <c r="I88" s="26">
        <f>SUM(I89,I91,I94,I96,I98,I100)</f>
        <v>3.7039660233246057</v>
      </c>
    </row>
    <row r="89" spans="1:9">
      <c r="A89" s="19"/>
      <c r="C89" s="26" t="s">
        <v>91</v>
      </c>
      <c r="D89" s="26"/>
      <c r="E89" s="19">
        <f>G89*E88</f>
        <v>26.865047233468289</v>
      </c>
      <c r="F89" s="19">
        <f>E89*(365.25/7)</f>
        <v>1401.7797860034705</v>
      </c>
      <c r="G89" s="19">
        <v>0.22941970310391366</v>
      </c>
      <c r="I89" s="19">
        <f>F89*H90</f>
        <v>0.56143205258325746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18.489473684210523</v>
      </c>
      <c r="F91" s="19">
        <f>E91*(365.25/7)</f>
        <v>964.7543233082705</v>
      </c>
      <c r="G91" s="19">
        <v>0.15789473684210525</v>
      </c>
      <c r="I91" s="19">
        <f>F91*AVERAGE(H92:H93)</f>
        <v>1.6431801361954725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3.476653171390014</v>
      </c>
      <c r="F94" s="19">
        <f>E94*(365.25/7)</f>
        <v>181.40679583574322</v>
      </c>
      <c r="G94" s="19">
        <v>2.9689608636977064E-2</v>
      </c>
      <c r="I94" s="19">
        <f>F94*H95</f>
        <v>7.2655912687245083E-2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6.0051282051282042</v>
      </c>
      <c r="F96" s="19">
        <f>E96*(365.25/7)</f>
        <v>313.33901098901094</v>
      </c>
      <c r="G96" s="19">
        <v>5.128205128205128E-2</v>
      </c>
      <c r="I96" s="19">
        <f>F96*H97</f>
        <v>0.12549657645978693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15.012820512820515</v>
      </c>
      <c r="F98" s="19">
        <f>E98*(365.25/7)</f>
        <v>783.34752747252764</v>
      </c>
      <c r="G98" s="19">
        <v>0.12820512820512822</v>
      </c>
      <c r="I98" s="19">
        <f>F98*H99</f>
        <v>0.31374144114946745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47.250877192982458</v>
      </c>
      <c r="F100" s="19">
        <f>E100*(365.25/7)</f>
        <v>2465.483270676692</v>
      </c>
      <c r="G100" s="19">
        <v>0.40350877192982459</v>
      </c>
      <c r="I100" s="19">
        <f>F100*H101</f>
        <v>0.98745990424937635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14.2</v>
      </c>
      <c r="F103" s="26">
        <f>E103*(365.25/7)</f>
        <v>740.93571428571431</v>
      </c>
      <c r="G103" s="26">
        <v>1</v>
      </c>
      <c r="H103" s="27"/>
      <c r="I103" s="26">
        <f>SUM(I104:I105)</f>
        <v>0.22817692528103931</v>
      </c>
    </row>
    <row r="104" spans="1:9">
      <c r="A104" s="19"/>
      <c r="C104" s="26" t="s">
        <v>99</v>
      </c>
      <c r="D104" s="26"/>
      <c r="E104" s="19">
        <f>G104*E103</f>
        <v>4.0571428571428569</v>
      </c>
      <c r="F104" s="19">
        <f>E104*(365.25/7)</f>
        <v>211.69591836734693</v>
      </c>
      <c r="G104" s="19">
        <v>0.2857142857142857</v>
      </c>
      <c r="I104" s="19">
        <f>F104*AVERAGE(H106:H106)</f>
        <v>6.5193407223154087E-2</v>
      </c>
    </row>
    <row r="105" spans="1:9">
      <c r="A105" s="19"/>
      <c r="C105" s="26" t="s">
        <v>100</v>
      </c>
      <c r="D105" s="26"/>
      <c r="E105" s="19">
        <f>G105*E103</f>
        <v>10.142857142857142</v>
      </c>
      <c r="F105" s="19">
        <f>E105*(365.25/7)</f>
        <v>529.23979591836735</v>
      </c>
      <c r="G105" s="19">
        <v>0.7142857142857143</v>
      </c>
      <c r="I105" s="19">
        <f>F105*AVERAGE(H106:H106)</f>
        <v>0.16298351805788522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59.6</v>
      </c>
      <c r="F108" s="26">
        <f>E108*(365.25/7)</f>
        <v>3109.8428571428572</v>
      </c>
      <c r="G108" s="26">
        <v>0.9973821989528795</v>
      </c>
      <c r="H108" s="27"/>
      <c r="I108" s="26">
        <f>F108*H112</f>
        <v>0.69945617868658294</v>
      </c>
    </row>
    <row r="109" spans="1:9">
      <c r="C109" s="26" t="s">
        <v>102</v>
      </c>
      <c r="D109" s="26"/>
      <c r="E109" s="19">
        <f>G109*E108</f>
        <v>26.367539267015704</v>
      </c>
      <c r="F109" s="19">
        <f>E109*(365.25/7)</f>
        <v>1375.8205310396409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33.076439790575911</v>
      </c>
      <c r="F110" s="19">
        <f>E110*(365.25/7)</f>
        <v>1725.8813762154075</v>
      </c>
      <c r="G110" s="19">
        <v>0.55497382198952872</v>
      </c>
    </row>
    <row r="111" spans="1:9">
      <c r="C111" s="26" t="s">
        <v>104</v>
      </c>
      <c r="D111" s="26">
        <f>F108-SUM(F109:F110)</f>
        <v>8.1409498878088016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260.60000000000002</v>
      </c>
      <c r="F122" s="30">
        <f>E122*(365.25/7)</f>
        <v>13597.735714285716</v>
      </c>
      <c r="H122" s="31"/>
      <c r="I122" s="30">
        <f>SUM(I108,I103,I88,I80,I75)</f>
        <v>10.226251190916781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28.8</v>
      </c>
      <c r="F125" s="26">
        <f t="shared" ref="F125:F133" si="0">E125*(365.25/7)</f>
        <v>1502.7428571428572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9.6</v>
      </c>
      <c r="F126" s="19">
        <f t="shared" si="0"/>
        <v>500.91428571428571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11.963076923076922</v>
      </c>
      <c r="F127" s="19">
        <f t="shared" si="0"/>
        <v>624.21626373626373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2.953846153846154</v>
      </c>
      <c r="F128" s="19">
        <f t="shared" si="0"/>
        <v>154.12747252747255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4.2830769230769228</v>
      </c>
      <c r="F129" s="19">
        <f t="shared" si="0"/>
        <v>223.48483516483515</v>
      </c>
      <c r="G129" s="19">
        <v>0.14871794871794872</v>
      </c>
    </row>
    <row r="130" spans="1:9" s="26" customFormat="1">
      <c r="B130" s="26" t="s">
        <v>13</v>
      </c>
      <c r="E130" s="26">
        <f>E12</f>
        <v>12.9</v>
      </c>
      <c r="F130" s="19">
        <f t="shared" si="0"/>
        <v>673.10357142857151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12.9</v>
      </c>
      <c r="F131" s="19">
        <f t="shared" si="0"/>
        <v>673.10357142857151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41.7</v>
      </c>
      <c r="F135" s="30">
        <f>E135*(365.25/7)</f>
        <v>2175.846428571429</v>
      </c>
      <c r="H135" s="31"/>
      <c r="I135" s="30">
        <f>F135*H134</f>
        <v>0.6700688580436156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61.7</v>
      </c>
      <c r="F138" s="26">
        <f t="shared" ref="F138:F151" si="1">E138*(365.25/7)</f>
        <v>3219.4178571428574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17.660507246376813</v>
      </c>
      <c r="F139" s="19">
        <f t="shared" si="1"/>
        <v>921.50003881987584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9.8362318840579732</v>
      </c>
      <c r="F140" s="19">
        <f t="shared" si="1"/>
        <v>513.24052795031071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23.025724637681162</v>
      </c>
      <c r="F141" s="19">
        <f t="shared" si="1"/>
        <v>1201.4494177018635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5.8123188405797102</v>
      </c>
      <c r="F142" s="19">
        <f t="shared" si="1"/>
        <v>303.2784937888199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1.7884057971014493</v>
      </c>
      <c r="F143" s="19">
        <f t="shared" si="1"/>
        <v>93.316459627329195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1.564855072463768</v>
      </c>
      <c r="F144" s="19">
        <f t="shared" si="1"/>
        <v>81.651902173913044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2.235507246376812</v>
      </c>
      <c r="F145" s="19">
        <f t="shared" si="1"/>
        <v>116.64557453416151</v>
      </c>
      <c r="G145" s="19">
        <v>3.6231884057971016E-2</v>
      </c>
    </row>
    <row r="146" spans="1:9" s="26" customFormat="1">
      <c r="B146" s="26" t="s">
        <v>18</v>
      </c>
      <c r="E146" s="26">
        <f>E16</f>
        <v>12.4</v>
      </c>
      <c r="F146" s="26">
        <f t="shared" si="1"/>
        <v>647.01428571428573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5.2</v>
      </c>
      <c r="F147" s="19">
        <f t="shared" si="1"/>
        <v>271.32857142857142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1.4</v>
      </c>
      <c r="F148" s="19">
        <f t="shared" si="1"/>
        <v>73.05</v>
      </c>
      <c r="G148" s="19">
        <v>0.1129032258064516</v>
      </c>
    </row>
    <row r="149" spans="1:9">
      <c r="C149" s="26" t="s">
        <v>122</v>
      </c>
      <c r="D149" s="26"/>
      <c r="E149" s="19">
        <f>G149*E146</f>
        <v>4.4000000000000004</v>
      </c>
      <c r="F149" s="19">
        <f t="shared" si="1"/>
        <v>229.58571428571432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1</v>
      </c>
      <c r="F150" s="19">
        <f t="shared" si="1"/>
        <v>52.178571428571431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0.4</v>
      </c>
      <c r="F151" s="19">
        <f t="shared" si="1"/>
        <v>20.871428571428574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74.099999999999994</v>
      </c>
      <c r="F154" s="30">
        <f>E154*(365.25/7)</f>
        <v>3866.4321428571429</v>
      </c>
      <c r="H154" s="31"/>
      <c r="I154" s="30">
        <f>F154*AVERAGE(H152:H153)</f>
        <v>0.95655300817769873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38</v>
      </c>
      <c r="F157" s="26">
        <f>E157*(365.25/7)</f>
        <v>1982.7857142857144</v>
      </c>
      <c r="G157" s="26">
        <v>1.0151057401812689</v>
      </c>
      <c r="H157" s="27"/>
      <c r="I157" s="26">
        <f>F157*AVERAGE(H159:H160)</f>
        <v>0.26818124582890329</v>
      </c>
    </row>
    <row r="158" spans="1:9">
      <c r="C158" s="26" t="s">
        <v>20</v>
      </c>
      <c r="D158" s="26"/>
      <c r="E158" s="28">
        <f>G158*E157</f>
        <v>38</v>
      </c>
      <c r="F158" s="19">
        <f>E158*(365.25/7)</f>
        <v>1982.7857142857144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89</v>
      </c>
      <c r="F161" s="26">
        <f>E161*(365.25/7)</f>
        <v>4643.8928571428569</v>
      </c>
      <c r="G161" s="26">
        <v>1</v>
      </c>
      <c r="H161" s="27"/>
      <c r="I161" s="26">
        <f>SUM(I162,I168,I164)</f>
        <v>1.064608115425284</v>
      </c>
    </row>
    <row r="162" spans="2:9">
      <c r="C162" s="26" t="s">
        <v>130</v>
      </c>
      <c r="D162" s="26"/>
      <c r="E162" s="28">
        <f>G162*E161</f>
        <v>55.333333333333343</v>
      </c>
      <c r="F162" s="19">
        <f>E162*(365.25/7)</f>
        <v>2887.2142857142862</v>
      </c>
      <c r="G162" s="19">
        <v>0.62172284644194764</v>
      </c>
      <c r="I162" s="19">
        <f>F162*H163</f>
        <v>0.55698311710197101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4.6666666666666661</v>
      </c>
      <c r="F164" s="19">
        <f>E164*(365.25/7)</f>
        <v>243.49999999999997</v>
      </c>
      <c r="G164" s="19">
        <v>5.2434456928838948E-2</v>
      </c>
      <c r="I164" s="19">
        <f>F164*AVERAGE(H165:H167)</f>
        <v>0.21571215984215952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28.999999999999996</v>
      </c>
      <c r="F168" s="19">
        <f>E168*(365.25/7)</f>
        <v>1513.1785714285713</v>
      </c>
      <c r="G168" s="19">
        <v>0.32584269662921345</v>
      </c>
      <c r="I168" s="19">
        <f>F168*H169</f>
        <v>0.29191283848115346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17.399999999999991</v>
      </c>
      <c r="F170" s="26">
        <f>E170*(365.25/7)</f>
        <v>907.9071428571425</v>
      </c>
      <c r="G170" s="26">
        <v>1</v>
      </c>
      <c r="H170" s="27"/>
      <c r="I170" s="26">
        <f>SUM(I171,I175)</f>
        <v>0.22505618315862375</v>
      </c>
    </row>
    <row r="171" spans="2:9">
      <c r="C171" s="26" t="s">
        <v>137</v>
      </c>
      <c r="D171" s="26"/>
      <c r="E171" s="28">
        <f>G171*E170</f>
        <v>3.1537499999999983</v>
      </c>
      <c r="F171" s="19">
        <f>E171*(365.25/7)</f>
        <v>164.55816964285705</v>
      </c>
      <c r="G171" s="19">
        <v>0.18124999999999999</v>
      </c>
      <c r="I171" s="19">
        <f>F171*AVERAGE(H172:H174)</f>
        <v>0.1457790480219022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14.246249999999993</v>
      </c>
      <c r="F175" s="19">
        <f>E175*(365.25/7)</f>
        <v>743.34897321428537</v>
      </c>
      <c r="G175" s="19">
        <v>0.81874999999999998</v>
      </c>
      <c r="I175" s="19">
        <f>F175*H176</f>
        <v>7.9277135136721563E-2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38</v>
      </c>
      <c r="F177" s="26">
        <f>E177*(365.25/7)</f>
        <v>1982.7857142857144</v>
      </c>
      <c r="G177" s="26">
        <v>0.99595141700404854</v>
      </c>
      <c r="H177" s="27"/>
      <c r="I177" s="26">
        <f>SUM(I178,I180,I182,I184)</f>
        <v>0.29865959970309297</v>
      </c>
    </row>
    <row r="178" spans="1:9">
      <c r="A178" s="34"/>
      <c r="C178" s="26" t="s">
        <v>140</v>
      </c>
      <c r="D178" s="26"/>
      <c r="E178" s="28">
        <f>G178*E177</f>
        <v>3.384615384615385</v>
      </c>
      <c r="F178" s="19">
        <f>E178*(365.25/7)</f>
        <v>176.60439560439562</v>
      </c>
      <c r="G178" s="19">
        <v>8.9068825910931182E-2</v>
      </c>
      <c r="I178" s="19">
        <f>F178*H179</f>
        <v>2.3546025817074216E-2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1.5384615384615385</v>
      </c>
      <c r="F180" s="19">
        <f>E180*(365.25/7)</f>
        <v>80.274725274725284</v>
      </c>
      <c r="G180" s="19">
        <v>4.048582995951417E-2</v>
      </c>
      <c r="I180" s="19">
        <f>F180*H181</f>
        <v>1.4134036687293879E-2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32.92307692307692</v>
      </c>
      <c r="F182" s="19">
        <f>E182*(365.25/7)</f>
        <v>1717.8791208791208</v>
      </c>
      <c r="G182" s="19">
        <v>0.8663967611336032</v>
      </c>
      <c r="I182" s="19">
        <f>F182*H183</f>
        <v>0.26011951987752735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8.0274725274725824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8.6001732119751675E-4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48.8</v>
      </c>
      <c r="F186" s="26">
        <f>E186*(365.25/7)</f>
        <v>2546.3142857142857</v>
      </c>
      <c r="G186" s="26">
        <v>0.99722991689750695</v>
      </c>
      <c r="H186" s="27"/>
      <c r="I186" s="26">
        <f>SUM(I187,I189,I191,I193,I195)</f>
        <v>4.2746600628783673</v>
      </c>
    </row>
    <row r="187" spans="1:9">
      <c r="C187" s="26" t="s">
        <v>147</v>
      </c>
      <c r="D187" s="26"/>
      <c r="E187" s="28">
        <f>G187*E186</f>
        <v>42.040997229916897</v>
      </c>
      <c r="F187" s="19">
        <f>E187*(365.25/7)</f>
        <v>2193.6391768895924</v>
      </c>
      <c r="G187" s="19">
        <v>0.86149584487534625</v>
      </c>
      <c r="I187" s="19">
        <f>F187*H188</f>
        <v>4.0709299939399921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4.731301939058171</v>
      </c>
      <c r="F189" s="19">
        <f>E189*(365.25/7)</f>
        <v>246.87257617728528</v>
      </c>
      <c r="G189" s="19">
        <v>9.6952908587257608E-2</v>
      </c>
      <c r="I189" s="19">
        <f>F189*H190</f>
        <v>0.17560483582458222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1.4869806094182825</v>
      </c>
      <c r="F191" s="19">
        <f>E191*(365.25/7)</f>
        <v>77.588523941432527</v>
      </c>
      <c r="G191" s="19">
        <v>3.0470914127423823E-2</v>
      </c>
      <c r="I191" s="19">
        <f>F191*H192</f>
        <v>2.1889461600743329E-2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7.0535021764940211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1.5589428782625103E-3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0.40554016620498606</v>
      </c>
      <c r="F195" s="19">
        <f>E195*(365.25/7)</f>
        <v>21.160506529481594</v>
      </c>
      <c r="G195" s="19">
        <v>8.3102493074792231E-3</v>
      </c>
      <c r="I195" s="19">
        <f>F195*H196</f>
        <v>4.6768286347874275E-3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17.399999999999991</v>
      </c>
      <c r="F197" s="26">
        <f>E197*(365.25/7)</f>
        <v>907.9071428571425</v>
      </c>
      <c r="G197" s="26">
        <v>1</v>
      </c>
      <c r="H197" s="27"/>
      <c r="I197" s="26">
        <f>F197*H199</f>
        <v>5.2181525217990445E-2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248.6</v>
      </c>
      <c r="F200" s="30">
        <f>E200*(365.25/7)</f>
        <v>12971.592857142858</v>
      </c>
      <c r="H200" s="31"/>
      <c r="I200" s="30">
        <f>SUM(I161,I170,I157,I177,I186,I197)</f>
        <v>6.1833467322122617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26.9</v>
      </c>
      <c r="F203" s="26">
        <f>E203*(365.25/7)</f>
        <v>1403.6035714285715</v>
      </c>
      <c r="G203" s="26">
        <v>0.97826086956521752</v>
      </c>
      <c r="H203" s="27"/>
      <c r="I203" s="26">
        <f>SUM(I204,I206,I208)</f>
        <v>0.31235405655048382</v>
      </c>
    </row>
    <row r="204" spans="1:9">
      <c r="A204" s="19"/>
      <c r="C204" s="26" t="s">
        <v>159</v>
      </c>
      <c r="D204" s="26"/>
      <c r="E204" s="28">
        <f>G204*E203</f>
        <v>22.806521739130435</v>
      </c>
      <c r="F204" s="19">
        <f>E204*(365.25/7)</f>
        <v>1190.0117236024846</v>
      </c>
      <c r="G204" s="19">
        <v>0.84782608695652184</v>
      </c>
      <c r="I204" s="19">
        <f>F204*H205</f>
        <v>0.26205088004095817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3.5086956521739125</v>
      </c>
      <c r="F206" s="19">
        <f>E206*(365.25/7)</f>
        <v>183.07872670807453</v>
      </c>
      <c r="G206" s="19">
        <v>0.13043478260869565</v>
      </c>
      <c r="I206" s="19">
        <f>F206*H207</f>
        <v>4.7048994539170663E-2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30.51312111801235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3.2541819703549844E-3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6.6999999999999957</v>
      </c>
      <c r="F210" s="26">
        <f>E210*(365.25/7)</f>
        <v>349.59642857142836</v>
      </c>
      <c r="G210" s="26">
        <v>1</v>
      </c>
      <c r="H210" s="27"/>
      <c r="I210" s="26">
        <f>F211*H212</f>
        <v>8.9842008159680242E-2</v>
      </c>
    </row>
    <row r="211" spans="1:9">
      <c r="A211" s="19"/>
      <c r="C211" s="26" t="s">
        <v>28</v>
      </c>
      <c r="D211" s="26"/>
      <c r="E211" s="28">
        <f>G211*E210</f>
        <v>6.6999999999999957</v>
      </c>
      <c r="F211" s="19">
        <f>E211*(365.25/7)</f>
        <v>349.59642857142836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12.9</v>
      </c>
      <c r="F213" s="26">
        <f>E213*(365.25/7)</f>
        <v>673.10357142857151</v>
      </c>
      <c r="G213" s="26">
        <v>1</v>
      </c>
      <c r="H213" s="27"/>
      <c r="I213" s="26">
        <f>SUM(I214,I215,I217)</f>
        <v>0.12014178377455452</v>
      </c>
    </row>
    <row r="214" spans="1:9">
      <c r="A214" s="19"/>
      <c r="C214" s="26" t="s">
        <v>163</v>
      </c>
      <c r="D214" s="26"/>
      <c r="E214" s="28">
        <f>G214*E213</f>
        <v>10.75</v>
      </c>
      <c r="F214" s="19">
        <f>E214*(365.25/7)</f>
        <v>560.91964285714289</v>
      </c>
      <c r="G214" s="19">
        <v>0.83333333333333326</v>
      </c>
      <c r="I214" s="19">
        <f>F214*H216</f>
        <v>0.10443162040913362</v>
      </c>
    </row>
    <row r="215" spans="1:9">
      <c r="A215" s="19"/>
      <c r="C215" s="26" t="s">
        <v>164</v>
      </c>
      <c r="D215" s="26"/>
      <c r="E215" s="28">
        <f>G215*E213</f>
        <v>1.075</v>
      </c>
      <c r="F215" s="19">
        <f>E215*(365.25/7)</f>
        <v>56.091964285714283</v>
      </c>
      <c r="G215" s="19">
        <v>8.3333333333333329E-2</v>
      </c>
      <c r="I215" s="19">
        <f>F215*H216</f>
        <v>1.0443162040913362E-2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1.075</v>
      </c>
      <c r="F217" s="19">
        <f>E217*(365.25/7)</f>
        <v>56.091964285714283</v>
      </c>
      <c r="G217" s="19">
        <v>8.3333333333333329E-2</v>
      </c>
      <c r="I217" s="19">
        <f>F217*AVERAGE(H218:H219)</f>
        <v>5.2670013245075366E-3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4.0999999999999996</v>
      </c>
      <c r="F220" s="26">
        <f>E220*(365.25/7)</f>
        <v>213.93214285714285</v>
      </c>
      <c r="G220" s="26">
        <v>1</v>
      </c>
      <c r="H220" s="27"/>
      <c r="I220" s="26">
        <f>F220*H222</f>
        <v>3.743904038996336E-2</v>
      </c>
    </row>
    <row r="221" spans="1:9">
      <c r="A221" s="19"/>
      <c r="C221" s="26" t="s">
        <v>168</v>
      </c>
      <c r="D221" s="26"/>
      <c r="E221" s="28">
        <f>G221*E220</f>
        <v>4.0999999999999996</v>
      </c>
      <c r="F221" s="19">
        <f>E221*(365.25/7)</f>
        <v>213.93214285714285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8.1</v>
      </c>
      <c r="F223" s="26">
        <f>E223*(365.25/7)</f>
        <v>422.64642857142854</v>
      </c>
      <c r="G223" s="26">
        <v>1</v>
      </c>
      <c r="H223" s="27"/>
      <c r="I223" s="26">
        <f>SUM(I224:I225)</f>
        <v>7.3964933453342263E-2</v>
      </c>
    </row>
    <row r="224" spans="1:9">
      <c r="A224" s="19"/>
      <c r="C224" s="26" t="s">
        <v>170</v>
      </c>
      <c r="D224" s="26"/>
      <c r="E224" s="28">
        <f>G224*E223</f>
        <v>3.8812499999999996</v>
      </c>
      <c r="F224" s="19">
        <f>E224*(365.25/7)</f>
        <v>202.51808035714285</v>
      </c>
      <c r="G224" s="19">
        <v>0.47916666666666663</v>
      </c>
      <c r="I224" s="19">
        <f>F224*H226</f>
        <v>3.5441530613059831E-2</v>
      </c>
    </row>
    <row r="225" spans="1:9">
      <c r="A225" s="19"/>
      <c r="C225" s="26" t="s">
        <v>171</v>
      </c>
      <c r="D225" s="26"/>
      <c r="E225" s="28">
        <f>G225*E223</f>
        <v>4.21875</v>
      </c>
      <c r="F225" s="19">
        <f>E225*(365.25/7)</f>
        <v>220.12834821428572</v>
      </c>
      <c r="G225" s="19">
        <v>0.52083333333333337</v>
      </c>
      <c r="I225" s="19">
        <f>F225*H226</f>
        <v>3.8523402840282425E-2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11.4</v>
      </c>
      <c r="F227" s="26">
        <f>E227*(365.25/7)</f>
        <v>594.83571428571429</v>
      </c>
      <c r="G227" s="26">
        <v>0.9882352941176471</v>
      </c>
      <c r="H227" s="27"/>
      <c r="I227" s="26">
        <f>SUM(I228,I231)</f>
        <v>9.0305025794657934E-2</v>
      </c>
    </row>
    <row r="228" spans="1:9">
      <c r="A228" s="19"/>
      <c r="C228" s="26" t="s">
        <v>172</v>
      </c>
      <c r="D228" s="26"/>
      <c r="E228" s="28">
        <f>G228*E227</f>
        <v>8.3152941176470598</v>
      </c>
      <c r="F228" s="19">
        <f>E228*(365.25/7)</f>
        <v>433.88016806722698</v>
      </c>
      <c r="G228" s="19">
        <v>0.72941176470588243</v>
      </c>
      <c r="I228" s="19">
        <f>F228*AVERAGE(H229:H230)</f>
        <v>7.7218490125827377E-2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2.9505882352941182</v>
      </c>
      <c r="F231" s="19">
        <f>E231*(365.25/7)</f>
        <v>153.95747899159667</v>
      </c>
      <c r="G231" s="19">
        <v>0.25882352941176473</v>
      </c>
      <c r="I231" s="19">
        <f>F231*AVERAGE(H232:H233)</f>
        <v>1.308653566883055E-2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70.099999999999994</v>
      </c>
      <c r="F234" s="30">
        <f>E234*(365.25/7)</f>
        <v>3657.7178571428572</v>
      </c>
      <c r="H234" s="31"/>
      <c r="I234" s="30">
        <f>SUM(I227,I220,I213,I210,I203,I223)</f>
        <v>0.72404684812268227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10.6</v>
      </c>
      <c r="F237" s="26">
        <f>E237*(365.25/7)</f>
        <v>553.09285714285716</v>
      </c>
      <c r="G237" s="26">
        <v>0.98648648648648651</v>
      </c>
      <c r="H237" s="27"/>
      <c r="I237" s="26">
        <f>SUM(I238,I239,I241)</f>
        <v>9.9193957880510678E-2</v>
      </c>
    </row>
    <row r="238" spans="1:9">
      <c r="C238" s="26" t="s">
        <v>177</v>
      </c>
      <c r="D238" s="26"/>
      <c r="E238" s="19">
        <f>G238*E237</f>
        <v>8.4513513513513505</v>
      </c>
      <c r="F238" s="19">
        <f>E238*(365.25/7)</f>
        <v>440.97944015444011</v>
      </c>
      <c r="G238" s="19">
        <v>0.79729729729729726</v>
      </c>
      <c r="I238" s="19">
        <f>F238*H240</f>
        <v>7.9790633611119155E-2</v>
      </c>
    </row>
    <row r="239" spans="1:9">
      <c r="C239" s="26" t="s">
        <v>178</v>
      </c>
      <c r="D239" s="26"/>
      <c r="E239" s="19">
        <f>G239*E237</f>
        <v>0.2864864864864865</v>
      </c>
      <c r="F239" s="19">
        <f>E239*(365.25/7)</f>
        <v>14.948455598455601</v>
      </c>
      <c r="G239" s="19">
        <v>2.7027027027027029E-2</v>
      </c>
      <c r="I239" s="19">
        <f>F239*H240</f>
        <v>2.7047672410548873E-3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1.7189189189189187</v>
      </c>
      <c r="F241" s="19">
        <f>E241*(365.25/7)</f>
        <v>89.690733590733586</v>
      </c>
      <c r="G241" s="19">
        <v>0.16216216216216214</v>
      </c>
      <c r="I241" s="19">
        <f>F241*H242</f>
        <v>1.6698557028336638E-2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20.45</v>
      </c>
      <c r="F243" s="26">
        <f>E243*(365.25/7)</f>
        <v>1067.0517857142856</v>
      </c>
      <c r="G243" s="26">
        <v>0.96129032258064506</v>
      </c>
      <c r="H243" s="27"/>
      <c r="I243" s="26">
        <f>SUM(I244,I245,I246)</f>
        <v>5.4304375842335766E-2</v>
      </c>
    </row>
    <row r="244" spans="1:9">
      <c r="C244" s="26" t="s">
        <v>180</v>
      </c>
      <c r="D244" s="26"/>
      <c r="E244" s="19">
        <f>G244*E243</f>
        <v>13.853225806451611</v>
      </c>
      <c r="F244" s="19">
        <f>E244*(365.25/7)</f>
        <v>722.84153225806449</v>
      </c>
      <c r="G244" s="19">
        <v>0.67741935483870963</v>
      </c>
      <c r="I244" s="19">
        <f>F244*H247</f>
        <v>3.7025710801592567E-2</v>
      </c>
    </row>
    <row r="245" spans="1:9">
      <c r="C245" s="26" t="s">
        <v>181</v>
      </c>
      <c r="D245" s="26"/>
      <c r="E245" s="19">
        <f>G245*E243</f>
        <v>5.8051612903225802</v>
      </c>
      <c r="F245" s="19">
        <f>E245*(365.25/7)</f>
        <v>302.90502304147464</v>
      </c>
      <c r="G245" s="19">
        <v>0.28387096774193549</v>
      </c>
      <c r="I245" s="19">
        <f>F245*H247</f>
        <v>1.5515535954953075E-2</v>
      </c>
    </row>
    <row r="246" spans="1:9">
      <c r="C246" s="26" t="s">
        <v>182</v>
      </c>
      <c r="D246" s="26"/>
      <c r="E246" s="19">
        <f>G246*E243</f>
        <v>0.6596774193548387</v>
      </c>
      <c r="F246" s="19">
        <f>E246*(365.25/7)</f>
        <v>34.42102534562212</v>
      </c>
      <c r="G246" s="19">
        <v>3.2258064516129031E-2</v>
      </c>
      <c r="I246" s="19">
        <f>F246*H247</f>
        <v>1.7631290857901222E-3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20.45</v>
      </c>
      <c r="F248" s="19">
        <f>E248*(365.25/7)</f>
        <v>1067.0517857142856</v>
      </c>
      <c r="G248" s="26">
        <v>1</v>
      </c>
      <c r="H248" s="27"/>
      <c r="I248" s="26">
        <f>F248*H250</f>
        <v>9.6307720754690671E-2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51.5</v>
      </c>
      <c r="F251" s="30">
        <f>E251*(365.25/7)</f>
        <v>2687.1964285714289</v>
      </c>
      <c r="H251" s="31"/>
      <c r="I251" s="30">
        <f>SUM(I248,I243,I237)</f>
        <v>0.24980605447753712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106.2</v>
      </c>
      <c r="F254" s="26">
        <f>E254*(365.25/7)</f>
        <v>5541.3642857142859</v>
      </c>
      <c r="G254" s="26">
        <v>0.96780684104627757</v>
      </c>
      <c r="H254" s="27"/>
      <c r="I254" s="26">
        <f>F254*H259</f>
        <v>0.76543892767142563</v>
      </c>
    </row>
    <row r="255" spans="1:9">
      <c r="C255" s="26" t="s">
        <v>186</v>
      </c>
      <c r="D255" s="26"/>
      <c r="E255" s="19">
        <f>G255*E254</f>
        <v>23.077665995975856</v>
      </c>
      <c r="F255" s="19">
        <f>E255*(365.25/7)</f>
        <v>1204.1596435757403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78.207645875251501</v>
      </c>
      <c r="F256" s="19">
        <f>E256*(365.25/7)</f>
        <v>4080.7632365622303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1.4957746478873237</v>
      </c>
      <c r="F258" s="19">
        <f>E258*(365.25/7)</f>
        <v>78.047384305834996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146.6</v>
      </c>
      <c r="F260" s="26">
        <f>E260*(365.25/7)</f>
        <v>7649.3785714285714</v>
      </c>
      <c r="G260" s="26">
        <v>1</v>
      </c>
      <c r="H260" s="27"/>
      <c r="I260" s="26">
        <f>SUM(I261,I263,I265,I267,I269)</f>
        <v>8.3706754752029333</v>
      </c>
    </row>
    <row r="261" spans="1:9">
      <c r="C261" s="26" t="s">
        <v>191</v>
      </c>
      <c r="D261" s="26"/>
      <c r="E261" s="19">
        <f>G261*E260</f>
        <v>13.365846599131693</v>
      </c>
      <c r="F261" s="19">
        <f>E261*(365.25/7)</f>
        <v>697.41078147612154</v>
      </c>
      <c r="G261" s="19">
        <v>9.1172214182344433E-2</v>
      </c>
      <c r="I261" s="19">
        <f>F261*H262</f>
        <v>9.6334644898871322E-2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81.468017366136039</v>
      </c>
      <c r="F263" s="19">
        <f>E263*(365.25/7)</f>
        <v>4250.8847632830266</v>
      </c>
      <c r="G263" s="19">
        <v>0.55571635311143275</v>
      </c>
      <c r="I263" s="19">
        <f>F263*H264</f>
        <v>7.7817675313807788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8.0619392185238787</v>
      </c>
      <c r="F265" s="19">
        <f>E265*(365.25/7)</f>
        <v>420.66047136654953</v>
      </c>
      <c r="G265" s="19">
        <v>5.4992764109985527E-2</v>
      </c>
      <c r="I265" s="19">
        <f>F265*H266</f>
        <v>9.2973055029153553E-2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19.730535455861073</v>
      </c>
      <c r="F267" s="19">
        <f>E267*(365.25/7)</f>
        <v>1029.5111536076081</v>
      </c>
      <c r="G267" s="19">
        <v>0.13458755426917512</v>
      </c>
      <c r="I267" s="19">
        <f>F267*H268</f>
        <v>0.10979593406364307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23.973661360347325</v>
      </c>
      <c r="F269" s="19">
        <f>E269*(365.25/7)</f>
        <v>1250.9114016952658</v>
      </c>
      <c r="G269" s="19">
        <v>0.16353111432706224</v>
      </c>
      <c r="I269" s="19">
        <f>F269*H270</f>
        <v>0.28980430983048655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36.299999999999997</v>
      </c>
      <c r="F271" s="26">
        <f>E271*(365.25/7)</f>
        <v>1894.0821428571428</v>
      </c>
      <c r="G271" s="26">
        <v>1.0047169811320757</v>
      </c>
      <c r="H271" s="27"/>
      <c r="I271" s="26">
        <f>SUM(I272,I274,I276,I278,I280,I282,I287)</f>
        <v>1.722708646743379</v>
      </c>
    </row>
    <row r="272" spans="1:9">
      <c r="A272" s="19"/>
      <c r="C272" s="26" t="s">
        <v>198</v>
      </c>
      <c r="D272" s="26"/>
      <c r="E272" s="19">
        <f>G272*E271</f>
        <v>0.85613207547169812</v>
      </c>
      <c r="F272" s="19">
        <f>E272*(365.25/7)</f>
        <v>44.671748652291107</v>
      </c>
      <c r="G272" s="19">
        <v>2.358490566037736E-2</v>
      </c>
      <c r="I272" s="19">
        <f>F272*H273</f>
        <v>7.4516050314046484E-2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5.821698113207546</v>
      </c>
      <c r="F274" s="19">
        <f>E274*(365.25/7)</f>
        <v>303.76789083557946</v>
      </c>
      <c r="G274" s="19">
        <v>0.16037735849056603</v>
      </c>
      <c r="I274" s="19">
        <f>F274*H275</f>
        <v>0.55608449572617746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3.2533018867924524</v>
      </c>
      <c r="F276" s="19">
        <f>E276*(365.25/7)</f>
        <v>169.75264487870618</v>
      </c>
      <c r="G276" s="19">
        <v>8.9622641509433956E-2</v>
      </c>
      <c r="I276" s="19">
        <f>F276*H277</f>
        <v>0.14116555176549497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19.691037735849058</v>
      </c>
      <c r="F278" s="19">
        <f>E278*(365.25/7)</f>
        <v>1027.4502190026956</v>
      </c>
      <c r="G278" s="19">
        <v>0.54245283018867929</v>
      </c>
      <c r="I278" s="19">
        <f>F278*H279</f>
        <v>0.85442307647536453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0.85613207547169812</v>
      </c>
      <c r="F280" s="19">
        <f>E280*(365.25/7)</f>
        <v>44.671748652291107</v>
      </c>
      <c r="G280" s="19">
        <v>2.358490566037736E-2</v>
      </c>
      <c r="I280" s="19">
        <f>F280*H281</f>
        <v>2.4074328156413069E-2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5.992924528301887</v>
      </c>
      <c r="F287" s="19">
        <f>E287*(365.25/7)</f>
        <v>312.70224056603774</v>
      </c>
      <c r="G287" s="19">
        <v>0.16509433962264153</v>
      </c>
      <c r="I287" s="19">
        <f>F287*H288</f>
        <v>7.2445144305882544E-2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289.2</v>
      </c>
      <c r="F289" s="30">
        <f>E289*(365.25/7)</f>
        <v>15090.042857142857</v>
      </c>
      <c r="H289" s="31"/>
      <c r="I289" s="30">
        <f>SUM(I254,I260,I271)</f>
        <v>10.858823049617738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1.6</v>
      </c>
      <c r="F292" s="26">
        <f>E292*(365.25/7)</f>
        <v>83.485714285714295</v>
      </c>
      <c r="G292" s="26">
        <v>1</v>
      </c>
      <c r="H292" s="27"/>
      <c r="I292" s="26">
        <f>F292*H294</f>
        <v>1.8870710719419356E-2</v>
      </c>
    </row>
    <row r="293" spans="1:9">
      <c r="C293" s="26" t="s">
        <v>42</v>
      </c>
      <c r="D293" s="26"/>
      <c r="E293" s="19">
        <f>G293*E292</f>
        <v>1.6</v>
      </c>
      <c r="F293" s="19">
        <f>E293*(365.25/7)</f>
        <v>83.485714285714295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2.2000000000000028</v>
      </c>
      <c r="F295" s="26">
        <f>E295*(365.25/7)</f>
        <v>114.7928571428573</v>
      </c>
      <c r="G295" s="26">
        <v>1</v>
      </c>
      <c r="H295" s="27"/>
      <c r="I295" s="26">
        <f>F295*H297</f>
        <v>2.1372052548845978E-2</v>
      </c>
    </row>
    <row r="296" spans="1:9">
      <c r="C296" s="26" t="s">
        <v>43</v>
      </c>
      <c r="D296" s="26"/>
      <c r="E296" s="19">
        <f>G296*E295</f>
        <v>2.2000000000000028</v>
      </c>
      <c r="F296" s="19">
        <f>E296*(365.25/7)</f>
        <v>114.7928571428573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36.799999999999997</v>
      </c>
      <c r="F298" s="26">
        <f>E298*(365.25/7)</f>
        <v>1920.1714285714286</v>
      </c>
      <c r="G298" s="26">
        <v>1</v>
      </c>
      <c r="H298" s="27"/>
      <c r="I298" s="26">
        <f>F298*H300</f>
        <v>8.5670955607130783E-2</v>
      </c>
    </row>
    <row r="299" spans="1:9">
      <c r="C299" s="26" t="s">
        <v>44</v>
      </c>
      <c r="D299" s="26"/>
      <c r="E299" s="19">
        <f>G299*E298</f>
        <v>36.799999999999997</v>
      </c>
      <c r="F299" s="19">
        <f>E299*(365.25/7)</f>
        <v>1920.1714285714286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40.6</v>
      </c>
      <c r="F301" s="30">
        <f>E301*(365.25/7)</f>
        <v>2118.4500000000003</v>
      </c>
      <c r="H301" s="31"/>
      <c r="I301" s="30">
        <f>SUM(I292,I295,I298)</f>
        <v>0.12591371887539612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19.2</v>
      </c>
      <c r="F304" s="26">
        <f>E304*(365.25/7)</f>
        <v>1001.8285714285714</v>
      </c>
      <c r="G304" s="26">
        <v>1.0000000000000002</v>
      </c>
      <c r="H304" s="27"/>
      <c r="I304" s="26">
        <f>SUM(I305,I306,I307,I309)</f>
        <v>0.18483643331713245</v>
      </c>
    </row>
    <row r="305" spans="1:9">
      <c r="C305" s="26" t="s">
        <v>212</v>
      </c>
      <c r="D305" s="26"/>
      <c r="E305" s="19">
        <f>G305*E304</f>
        <v>9.7352112676056333</v>
      </c>
      <c r="F305" s="19">
        <f>E305*(365.25/7)</f>
        <v>507.96941649899395</v>
      </c>
      <c r="G305" s="19">
        <v>0.50704225352112675</v>
      </c>
      <c r="I305" s="19">
        <f>F305*H308</f>
        <v>9.4573384902447627E-2</v>
      </c>
    </row>
    <row r="306" spans="1:9">
      <c r="C306" s="26" t="s">
        <v>213</v>
      </c>
      <c r="D306" s="26"/>
      <c r="E306" s="19">
        <f>G306*E304</f>
        <v>5.0028169014084511</v>
      </c>
      <c r="F306" s="19">
        <f>E306*(365.25/7)</f>
        <v>261.03983903420527</v>
      </c>
      <c r="G306" s="19">
        <v>0.26056338028169018</v>
      </c>
      <c r="I306" s="19">
        <f>F306*H308</f>
        <v>4.8600211685980041E-2</v>
      </c>
    </row>
    <row r="307" spans="1:9">
      <c r="C307" s="26" t="s">
        <v>214</v>
      </c>
      <c r="D307" s="26"/>
      <c r="E307" s="19">
        <f>G307*E304</f>
        <v>4.056338028169014</v>
      </c>
      <c r="F307" s="19">
        <f>E307*(365.25/7)</f>
        <v>211.65392354124748</v>
      </c>
      <c r="G307" s="19">
        <v>0.21126760563380284</v>
      </c>
      <c r="I307" s="19">
        <f>F307*H308</f>
        <v>3.9405577042686511E-2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0.40563380281690137</v>
      </c>
      <c r="F309" s="19">
        <f>E309*(365.25/7)</f>
        <v>21.165392354124748</v>
      </c>
      <c r="G309" s="19">
        <v>2.1126760563380281E-2</v>
      </c>
      <c r="I309" s="19">
        <f>F309*H310</f>
        <v>2.2572596860182697E-3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7.7999999999999972</v>
      </c>
      <c r="F311" s="26">
        <f>E311*(365.25/7)</f>
        <v>406.99285714285702</v>
      </c>
      <c r="G311" s="26">
        <v>1</v>
      </c>
      <c r="H311" s="27"/>
      <c r="I311" s="26">
        <f>E311*H313</f>
        <v>1.3650333752638513E-3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25.2</v>
      </c>
      <c r="F314" s="26">
        <f>E314*(365.25/7)</f>
        <v>1314.9</v>
      </c>
      <c r="G314" s="26">
        <v>1.0050251256281406</v>
      </c>
      <c r="H314" s="27"/>
      <c r="I314" s="26">
        <f>SUM(I315,I316,I318,I320)</f>
        <v>0.33380146555622703</v>
      </c>
    </row>
    <row r="315" spans="1:9">
      <c r="A315" s="19"/>
      <c r="C315" s="26" t="s">
        <v>216</v>
      </c>
      <c r="D315" s="26"/>
      <c r="E315" s="19">
        <f>G315*E314</f>
        <v>5.3185929648241208</v>
      </c>
      <c r="F315" s="19">
        <f>E315*(365.25/7)</f>
        <v>277.51658291457289</v>
      </c>
      <c r="G315" s="19">
        <v>0.21105527638190957</v>
      </c>
      <c r="I315" s="19">
        <f>F315*H317</f>
        <v>4.8566589470201281E-2</v>
      </c>
    </row>
    <row r="316" spans="1:9">
      <c r="A316" s="19"/>
      <c r="C316" s="26" t="s">
        <v>217</v>
      </c>
      <c r="D316" s="26"/>
      <c r="E316" s="19">
        <f>G316*E314</f>
        <v>5.6984924623115578</v>
      </c>
      <c r="F316" s="19">
        <f>E316*(365.25/7)</f>
        <v>297.3391959798995</v>
      </c>
      <c r="G316" s="19">
        <v>0.22613065326633167</v>
      </c>
      <c r="I316" s="19">
        <f>F316*H317</f>
        <v>5.2035631575215652E-2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7.0914572864321608</v>
      </c>
      <c r="F318" s="19">
        <f>E318*(365.25/7)</f>
        <v>370.02211055276382</v>
      </c>
      <c r="G318" s="19">
        <v>0.28140703517587939</v>
      </c>
      <c r="I318" s="19">
        <f>F318*H319</f>
        <v>0.1672874445155369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7.2180904522613067</v>
      </c>
      <c r="F320" s="19">
        <f>E320*(365.25/7)</f>
        <v>376.62964824120604</v>
      </c>
      <c r="G320" s="19">
        <v>0.28643216080402012</v>
      </c>
      <c r="I320" s="19">
        <f>F320*H321</f>
        <v>6.5911799995273163E-2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54.3</v>
      </c>
      <c r="F322" s="26">
        <f>E322*(365.25/7)</f>
        <v>2833.2964285714284</v>
      </c>
      <c r="G322" s="26">
        <v>1.0000000000000002</v>
      </c>
      <c r="H322" s="27"/>
      <c r="I322" s="26">
        <f>SUM(I323,I325,I327,I329)</f>
        <v>0.26727873812263181</v>
      </c>
    </row>
    <row r="323" spans="1:9">
      <c r="A323" s="19"/>
      <c r="C323" s="26" t="s">
        <v>221</v>
      </c>
      <c r="D323" s="26"/>
      <c r="E323" s="19">
        <f>G323*E322</f>
        <v>15.019148936170213</v>
      </c>
      <c r="F323" s="19">
        <f>E323*(365.25/7)</f>
        <v>783.67773556231009</v>
      </c>
      <c r="G323" s="19">
        <v>0.27659574468085107</v>
      </c>
      <c r="I323" s="19">
        <f>F323*H324</f>
        <v>0.11676958284521616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28.05775075987842</v>
      </c>
      <c r="F325" s="19">
        <f>E325*(365.25/7)</f>
        <v>1464.0133521493706</v>
      </c>
      <c r="G325" s="19">
        <v>0.51671732522796354</v>
      </c>
      <c r="I325" s="19">
        <f>F325*H326</f>
        <v>0.11465626969345072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3.7960486322188447</v>
      </c>
      <c r="F327" s="19">
        <f>E327*(365.25/7)</f>
        <v>198.07239470256187</v>
      </c>
      <c r="G327" s="19">
        <v>6.9908814589665649E-2</v>
      </c>
      <c r="I327" s="19">
        <f>F327*H328</f>
        <v>1.5250278071379167E-2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7.4270516717325235</v>
      </c>
      <c r="F329" s="19">
        <f>E329*(365.25/7)</f>
        <v>387.5329461571863</v>
      </c>
      <c r="G329" s="19">
        <v>0.13677811550151978</v>
      </c>
      <c r="I329" s="19">
        <f>F329*H330</f>
        <v>2.0602607512585767E-2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15.4</v>
      </c>
      <c r="F331" s="26">
        <f>E331*(365.25/7)</f>
        <v>803.55000000000007</v>
      </c>
      <c r="G331" s="26">
        <v>1.0098039215686276</v>
      </c>
      <c r="H331" s="27"/>
      <c r="I331" s="26">
        <f>SUM(I332:I334,I335)</f>
        <v>0.34428457259230799</v>
      </c>
    </row>
    <row r="332" spans="1:9">
      <c r="A332" s="19"/>
      <c r="C332" s="26" t="s">
        <v>230</v>
      </c>
      <c r="D332" s="26"/>
      <c r="E332" s="19">
        <f>G332*E331</f>
        <v>4.9823529411764707</v>
      </c>
      <c r="F332" s="19">
        <f>E332*(365.25/7)</f>
        <v>259.97205882352944</v>
      </c>
      <c r="G332" s="19">
        <v>0.3235294117647059</v>
      </c>
      <c r="I332" s="19">
        <f>F332*$H$336</f>
        <v>0.11030476597617633</v>
      </c>
    </row>
    <row r="333" spans="1:9">
      <c r="A333" s="19"/>
      <c r="C333" s="26" t="s">
        <v>231</v>
      </c>
      <c r="D333" s="26"/>
      <c r="E333" s="19">
        <f>G333*E331</f>
        <v>4.9823529411764707</v>
      </c>
      <c r="F333" s="19">
        <f>E333*(365.25/7)</f>
        <v>259.97205882352944</v>
      </c>
      <c r="G333" s="19">
        <v>0.3235294117647059</v>
      </c>
      <c r="I333" s="19">
        <f>F333*$H$336</f>
        <v>0.11030476597617633</v>
      </c>
    </row>
    <row r="334" spans="1:9">
      <c r="A334" s="19"/>
      <c r="C334" s="26" t="s">
        <v>232</v>
      </c>
      <c r="D334" s="26"/>
      <c r="E334" s="19">
        <f>G334*E331</f>
        <v>1.6607843137254905</v>
      </c>
      <c r="F334" s="19">
        <f>E334*(365.25/7)</f>
        <v>86.657352941176484</v>
      </c>
      <c r="G334" s="19">
        <v>0.10784313725490198</v>
      </c>
      <c r="I334" s="19">
        <f>F334*$H$336</f>
        <v>3.6768255325392116E-2</v>
      </c>
    </row>
    <row r="335" spans="1:9">
      <c r="A335" s="19"/>
      <c r="C335" s="26" t="s">
        <v>233</v>
      </c>
      <c r="D335" s="26"/>
      <c r="E335" s="19">
        <f>G335*E331</f>
        <v>3.9254901960784321</v>
      </c>
      <c r="F335" s="19">
        <f>E335*(365.25/7)</f>
        <v>204.82647058823534</v>
      </c>
      <c r="G335" s="19">
        <v>0.25490196078431376</v>
      </c>
      <c r="I335" s="19">
        <f>F335*$H$336</f>
        <v>8.6906785314563181E-2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11.1</v>
      </c>
      <c r="F337" s="26">
        <f>E337*(365.25/7)</f>
        <v>579.18214285714282</v>
      </c>
      <c r="G337" s="26">
        <v>1</v>
      </c>
      <c r="H337" s="27"/>
      <c r="I337" s="26">
        <f>F337*H339</f>
        <v>0.11634507032590834</v>
      </c>
    </row>
    <row r="338" spans="1:9">
      <c r="A338" s="19"/>
      <c r="C338" s="26" t="s">
        <v>51</v>
      </c>
      <c r="D338" s="26"/>
      <c r="E338" s="19">
        <f>G338*E337</f>
        <v>11.1</v>
      </c>
      <c r="F338" s="19">
        <f>E338*(365.25/7)</f>
        <v>579.18214285714282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7.7999999999999972</v>
      </c>
      <c r="F340" s="26">
        <f>E340*(365.25/7)</f>
        <v>406.99285714285702</v>
      </c>
      <c r="G340" s="26">
        <v>1</v>
      </c>
      <c r="H340" s="27"/>
      <c r="I340" s="26">
        <f>F340*H342</f>
        <v>8.1755995364151776E-2</v>
      </c>
    </row>
    <row r="341" spans="1:9">
      <c r="A341" s="19"/>
      <c r="C341" s="26" t="s">
        <v>52</v>
      </c>
      <c r="D341" s="26"/>
      <c r="E341" s="19">
        <f>G341*E340</f>
        <v>7.7999999999999972</v>
      </c>
      <c r="F341" s="19">
        <f>E341*(365.25/7)</f>
        <v>406.99285714285702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4.2</v>
      </c>
      <c r="F343" s="26">
        <f>E343*(365.25/7)</f>
        <v>219.15</v>
      </c>
      <c r="G343" s="26">
        <v>1</v>
      </c>
      <c r="H343" s="27"/>
      <c r="I343" s="26">
        <f>F343*H345</f>
        <v>4.402245904223559E-2</v>
      </c>
    </row>
    <row r="344" spans="1:9">
      <c r="A344" s="19"/>
      <c r="C344" s="26" t="s">
        <v>53</v>
      </c>
      <c r="D344" s="26"/>
      <c r="E344" s="19">
        <f>G344*E343</f>
        <v>4.2</v>
      </c>
      <c r="F344" s="19">
        <f>E344*(365.25/7)</f>
        <v>219.15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145</v>
      </c>
      <c r="F346" s="30">
        <f>E346*(365.25/7)</f>
        <v>7565.8928571428578</v>
      </c>
      <c r="H346" s="31"/>
      <c r="I346" s="30">
        <f>SUM(I304,I311,I314,I322,I331,I337,I340,I343)</f>
        <v>1.3736897676958588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30.9</v>
      </c>
      <c r="F364" s="26">
        <f>E364*(365.25/7)</f>
        <v>1612.3178571428571</v>
      </c>
      <c r="G364" s="26">
        <v>0.98571428571428577</v>
      </c>
      <c r="H364" s="27"/>
      <c r="I364" s="26">
        <f>SUM(I365,I367,I369)</f>
        <v>0.10420294747571633</v>
      </c>
    </row>
    <row r="365" spans="1:9">
      <c r="C365" s="26" t="s">
        <v>246</v>
      </c>
      <c r="D365" s="26"/>
      <c r="E365" s="19">
        <f>G365*E364</f>
        <v>11.182857142857141</v>
      </c>
      <c r="F365" s="19">
        <f>E365*(365.25/7)</f>
        <v>583.50551020408159</v>
      </c>
      <c r="G365" s="19">
        <v>0.3619047619047619</v>
      </c>
      <c r="I365" s="19">
        <f>F365*H366</f>
        <v>3.6683642921452854E-2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23.033112244897893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4.2882884659697267E-3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19.275714285714287</v>
      </c>
      <c r="F369" s="19">
        <f>E369*(365.25/7)</f>
        <v>1005.7792346938777</v>
      </c>
      <c r="G369" s="19">
        <v>0.62380952380952381</v>
      </c>
      <c r="I369" s="19">
        <f>F369*H370</f>
        <v>6.3231016088293748E-2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23.1</v>
      </c>
      <c r="F373" s="26">
        <f>E373*(365.25/7)</f>
        <v>1205.325</v>
      </c>
      <c r="G373" s="26">
        <v>0.99310344827586206</v>
      </c>
      <c r="H373" s="27"/>
      <c r="I373" s="26">
        <f>SUM(I374,I375)</f>
        <v>0.20948229428624748</v>
      </c>
    </row>
    <row r="374" spans="1:9">
      <c r="C374" s="26" t="s">
        <v>251</v>
      </c>
      <c r="D374" s="26"/>
      <c r="E374" s="19">
        <f>G374*E373</f>
        <v>4.9386206896551732</v>
      </c>
      <c r="F374" s="19">
        <f>E374*(365.25/7)</f>
        <v>257.69017241379316</v>
      </c>
      <c r="G374" s="19">
        <v>0.21379310344827587</v>
      </c>
      <c r="I374" s="19">
        <f>F374*H376</f>
        <v>4.5096882797733842E-2</v>
      </c>
    </row>
    <row r="375" spans="1:9">
      <c r="C375" s="26" t="s">
        <v>252</v>
      </c>
      <c r="D375" s="26"/>
      <c r="E375" s="19">
        <f>G375*E373</f>
        <v>18.002068965517243</v>
      </c>
      <c r="F375" s="19">
        <f>E375*(365.25/7)</f>
        <v>939.32224137931041</v>
      </c>
      <c r="G375" s="19">
        <v>0.77931034482758621</v>
      </c>
      <c r="I375" s="19">
        <f>F375*H376</f>
        <v>0.16438541148851366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64</v>
      </c>
      <c r="F377" s="26">
        <f>E377*(365.25/7)</f>
        <v>3339.4285714285716</v>
      </c>
      <c r="G377" s="26">
        <v>0.99760191846522783</v>
      </c>
      <c r="H377" s="27"/>
      <c r="I377" s="26">
        <f>SUM(I378,I380,I381,I382,I383,I384,I385)</f>
        <v>0.13671995129783795</v>
      </c>
    </row>
    <row r="378" spans="1:9">
      <c r="A378" s="19"/>
      <c r="C378" s="26" t="s">
        <v>253</v>
      </c>
      <c r="D378" s="26"/>
      <c r="E378" s="19">
        <f>G378*E377</f>
        <v>10.589928057553957</v>
      </c>
      <c r="F378" s="19">
        <f>E378*(365.25/7)</f>
        <v>552.56731757451189</v>
      </c>
      <c r="G378" s="19">
        <v>0.16546762589928057</v>
      </c>
      <c r="I378" s="19">
        <f>F378*H379</f>
        <v>2.188196897552554E-2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4.1438848920863309</v>
      </c>
      <c r="F380" s="19">
        <f t="shared" ref="F380:F385" si="2">E380*(365.25/7)</f>
        <v>216.22199383350463</v>
      </c>
      <c r="G380" s="19">
        <v>6.4748201438848921E-2</v>
      </c>
      <c r="I380" s="19">
        <f>F380*H386</f>
        <v>8.9355202383355481E-3</v>
      </c>
    </row>
    <row r="381" spans="1:9">
      <c r="A381" s="19"/>
      <c r="C381" s="26" t="s">
        <v>255</v>
      </c>
      <c r="D381" s="26"/>
      <c r="E381" s="19">
        <f>G381*E377</f>
        <v>3.2230215827338129</v>
      </c>
      <c r="F381" s="19">
        <f t="shared" si="2"/>
        <v>168.17266187050359</v>
      </c>
      <c r="G381" s="19">
        <v>5.0359712230215826E-2</v>
      </c>
      <c r="I381" s="19">
        <f>F381*H386</f>
        <v>6.9498490742609812E-3</v>
      </c>
    </row>
    <row r="382" spans="1:9">
      <c r="A382" s="19"/>
      <c r="C382" s="26" t="s">
        <v>256</v>
      </c>
      <c r="D382" s="26"/>
      <c r="E382" s="19">
        <f>G382*E377</f>
        <v>10.589928057553957</v>
      </c>
      <c r="F382" s="19">
        <f t="shared" si="2"/>
        <v>552.56731757451189</v>
      </c>
      <c r="G382" s="19">
        <v>0.16546762589928057</v>
      </c>
      <c r="I382" s="19">
        <f>F382*$H$386</f>
        <v>2.2835218386857512E-2</v>
      </c>
    </row>
    <row r="383" spans="1:9">
      <c r="A383" s="19"/>
      <c r="C383" s="26" t="s">
        <v>257</v>
      </c>
      <c r="D383" s="26"/>
      <c r="E383" s="19">
        <f>G383*E377</f>
        <v>13.966426858513188</v>
      </c>
      <c r="F383" s="19">
        <f t="shared" si="2"/>
        <v>728.74820143884892</v>
      </c>
      <c r="G383" s="19">
        <v>0.21822541966426856</v>
      </c>
      <c r="I383" s="19">
        <f>F383*H386</f>
        <v>3.0116012655130919E-2</v>
      </c>
    </row>
    <row r="384" spans="1:9">
      <c r="A384" s="19"/>
      <c r="C384" s="26" t="s">
        <v>258</v>
      </c>
      <c r="D384" s="26"/>
      <c r="E384" s="19">
        <f>G384*E377</f>
        <v>17.342925659472421</v>
      </c>
      <c r="F384" s="19">
        <f t="shared" si="2"/>
        <v>904.92908530318596</v>
      </c>
      <c r="G384" s="19">
        <v>0.27098321342925658</v>
      </c>
      <c r="I384" s="19">
        <f>F384*H386</f>
        <v>3.7396806923404323E-2</v>
      </c>
    </row>
    <row r="385" spans="1:9">
      <c r="A385" s="19"/>
      <c r="C385" s="26" t="s">
        <v>259</v>
      </c>
      <c r="D385" s="26"/>
      <c r="E385" s="19">
        <f>G385*E377</f>
        <v>3.9904076738609113</v>
      </c>
      <c r="F385" s="19">
        <f t="shared" si="2"/>
        <v>208.21377183967113</v>
      </c>
      <c r="G385" s="19">
        <v>6.235011990407674E-2</v>
      </c>
      <c r="I385" s="19">
        <f>F385*H386</f>
        <v>8.6045750443231196E-3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7.3</v>
      </c>
      <c r="F387" s="26">
        <f>E387*(365.25/7)</f>
        <v>380.90357142857141</v>
      </c>
      <c r="G387" s="26">
        <v>1</v>
      </c>
      <c r="H387" s="27"/>
      <c r="I387" s="26">
        <f>F387*H390</f>
        <v>1.4684875942791291E-2</v>
      </c>
    </row>
    <row r="388" spans="1:9">
      <c r="A388" s="19"/>
      <c r="C388" s="26" t="s">
        <v>261</v>
      </c>
      <c r="D388" s="26"/>
      <c r="E388" s="19">
        <f>G388*E387</f>
        <v>7.3</v>
      </c>
      <c r="F388" s="19">
        <f>E388*(365.25/7)</f>
        <v>380.90357142857141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12.600000000000009</v>
      </c>
      <c r="F391" s="26">
        <f>E391*(365.25/7)</f>
        <v>657.4500000000005</v>
      </c>
      <c r="G391" s="26">
        <v>1</v>
      </c>
      <c r="H391" s="27"/>
      <c r="I391" s="26">
        <f>SUM(I392,I394,I398)</f>
        <v>5.3232975639319696E-2</v>
      </c>
    </row>
    <row r="392" spans="1:9">
      <c r="A392" s="19"/>
      <c r="C392" s="26" t="s">
        <v>265</v>
      </c>
      <c r="D392" s="26"/>
      <c r="E392" s="19">
        <f>G392*E391</f>
        <v>2.3333333333333353</v>
      </c>
      <c r="F392" s="19">
        <f>E392*(365.25/7)</f>
        <v>121.7500000000001</v>
      </c>
      <c r="G392" s="19">
        <v>0.1851851851851852</v>
      </c>
      <c r="I392" s="19">
        <f>F392*H393</f>
        <v>1.1987581625147353E-2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2.6444444444444466</v>
      </c>
      <c r="F394" s="19">
        <f>E394*(365.25/7)</f>
        <v>137.98333333333346</v>
      </c>
      <c r="G394" s="19">
        <v>0.20987654320987656</v>
      </c>
      <c r="I394" s="19">
        <f>F394*H395</f>
        <v>1.0623813609711059E-2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7.622222222222228</v>
      </c>
      <c r="F398" s="19">
        <f>E398*(365.25/7)</f>
        <v>397.71666666666698</v>
      </c>
      <c r="G398" s="19">
        <v>0.60493827160493829</v>
      </c>
      <c r="I398" s="19">
        <f>F398*H399</f>
        <v>3.0621580404461283E-2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137.9</v>
      </c>
      <c r="F400" s="30">
        <f>E400*(365.25/7)</f>
        <v>7195.4250000000002</v>
      </c>
      <c r="H400" s="31"/>
      <c r="I400" s="30">
        <f>SUM(I364,I371,I373,I377,I387,I391)</f>
        <v>0.5183230446419127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88.1</v>
      </c>
      <c r="F403" s="26">
        <f>E403*(365.25/7)</f>
        <v>4596.9321428571429</v>
      </c>
      <c r="G403" s="26">
        <v>0.9659574468085107</v>
      </c>
      <c r="H403" s="27"/>
      <c r="I403" s="26">
        <f>F403*H408</f>
        <v>0.17722432473423463</v>
      </c>
    </row>
    <row r="404" spans="1:9">
      <c r="C404" s="26" t="s">
        <v>271</v>
      </c>
      <c r="D404" s="26"/>
      <c r="E404" s="19">
        <f>G404*E403</f>
        <v>81.101985815602845</v>
      </c>
      <c r="F404" s="19">
        <f>E404*(365.25/7)</f>
        <v>4231.7857598784203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3.9988652482269504</v>
      </c>
      <c r="F405" s="19">
        <f>E405*(365.25/7)</f>
        <v>208.65507598784197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2.7492198581560285</v>
      </c>
      <c r="F407" s="19">
        <f>E407*(365.25/7)</f>
        <v>143.45036474164135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18.399999999999999</v>
      </c>
      <c r="F409" s="26">
        <f>E409*(365.25/7)</f>
        <v>960.08571428571429</v>
      </c>
      <c r="G409" s="26">
        <v>1</v>
      </c>
      <c r="H409" s="27"/>
      <c r="I409" s="26">
        <f>F409*H411</f>
        <v>3.701393388319997E-2</v>
      </c>
    </row>
    <row r="410" spans="1:9">
      <c r="C410" s="26" t="s">
        <v>64</v>
      </c>
      <c r="D410" s="26"/>
      <c r="E410" s="19">
        <f>G410*E409</f>
        <v>18.399999999999999</v>
      </c>
      <c r="F410" s="19">
        <f>E410*(365.25/7)</f>
        <v>960.08571428571429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0.60000000000000853</v>
      </c>
      <c r="F414" s="26">
        <f>E414*(365.25/7)</f>
        <v>31.307142857143305</v>
      </c>
      <c r="G414" s="26">
        <v>1</v>
      </c>
      <c r="H414" s="27"/>
      <c r="I414" s="26">
        <f>F414*AVERAGE(H416:H417)</f>
        <v>3.6154118127204498E-3</v>
      </c>
    </row>
    <row r="415" spans="1:9">
      <c r="C415" s="26" t="s">
        <v>66</v>
      </c>
      <c r="D415" s="26"/>
      <c r="E415" s="19">
        <f>G415*E414</f>
        <v>0.60000000000000853</v>
      </c>
      <c r="F415" s="19">
        <f>E415*(365.25/7)</f>
        <v>31.307142857143305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8.9</v>
      </c>
      <c r="F418" s="26">
        <f>E418*(365.25/7)</f>
        <v>464.38928571428573</v>
      </c>
      <c r="G418" s="26">
        <v>1</v>
      </c>
      <c r="H418" s="27"/>
      <c r="I418" s="26">
        <f>F418*AVERAGE(H420:H422)</f>
        <v>0.33031333817220015</v>
      </c>
    </row>
    <row r="419" spans="1:12">
      <c r="C419" s="26" t="s">
        <v>67</v>
      </c>
      <c r="D419" s="26"/>
      <c r="E419" s="19">
        <f>G419*E418</f>
        <v>8.9</v>
      </c>
      <c r="F419" s="19">
        <f>E419*(365.25/7)</f>
        <v>464.38928571428573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119.9</v>
      </c>
      <c r="F424" s="30">
        <f>E424*(365.25/7)</f>
        <v>6256.2107142857149</v>
      </c>
      <c r="H424" s="31"/>
      <c r="I424" s="30">
        <f>SUM(I403,I409,I412,I414,I418)</f>
        <v>0.54816700860235523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1455.5</v>
      </c>
      <c r="F428" s="30">
        <f>E428*(365.25/7)</f>
        <v>75945.91071428571</v>
      </c>
      <c r="H428" s="31"/>
      <c r="I428" s="39">
        <f>SUM(I424,I400,I361,I346,I301,I289,I251,I234,I200,I154,I135,I122)</f>
        <v>32.434989281383842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10.226251190916781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0.6700688580436156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0.95655300817769873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6.1833467322122617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0.72404684812268227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0.24980605447753712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10.858823049617738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0.12591371887539612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1.3736897676958588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0.5183230446419127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0.54816700860235523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32.434989281383835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619.29999999999995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110.7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11.8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16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60.4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5.9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16.600000000000001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12.5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6.8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5.7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18.899999999999999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16.2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2.8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215.2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136.6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23.8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12.1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34.200000000000003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28.8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11.1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6.4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1.6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1.5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5.7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11.8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4.4000000000000004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66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22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39.299999999999997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4.7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23.2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0.7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21.9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52.3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8.1999999999999993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12.6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15.6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7.1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2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1.7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47.5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14.9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7.7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16.5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3.2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33.700000000000003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25.3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4.0999999999999996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2.8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1.1000000000000001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11.8</v>
      </c>
      <c r="F75" s="26">
        <f>E75*(365.25/7)</f>
        <v>615.70714285714291</v>
      </c>
      <c r="G75" s="26">
        <v>0.99999999999999989</v>
      </c>
      <c r="H75" s="27"/>
      <c r="I75" s="26">
        <f>SUM(I77,I76)</f>
        <v>0.76873964789352089</v>
      </c>
    </row>
    <row r="76" spans="1:9">
      <c r="C76" s="26" t="s">
        <v>79</v>
      </c>
      <c r="D76" s="26"/>
      <c r="E76" s="19">
        <f>E75*G76</f>
        <v>4.8849462365591396</v>
      </c>
      <c r="F76" s="19">
        <f>E76*(365.25/7)</f>
        <v>254.88951612903227</v>
      </c>
      <c r="G76" s="19">
        <v>0.41397849462365588</v>
      </c>
      <c r="I76" s="19">
        <f>F76*AVERAGE(H78:H79)</f>
        <v>0.31824168219247911</v>
      </c>
    </row>
    <row r="77" spans="1:9">
      <c r="C77" s="26" t="s">
        <v>80</v>
      </c>
      <c r="D77" s="26"/>
      <c r="E77" s="19">
        <f>G77*E75</f>
        <v>6.9150537634408593</v>
      </c>
      <c r="F77" s="19">
        <f>E77*(365.25/7)</f>
        <v>360.81762672811055</v>
      </c>
      <c r="G77" s="19">
        <v>0.58602150537634401</v>
      </c>
      <c r="I77" s="19">
        <f>F77*AVERAGE(H78:H79)</f>
        <v>0.45049796570104178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16</v>
      </c>
      <c r="F80" s="26">
        <f>E80*(365.25/7)</f>
        <v>834.85714285714289</v>
      </c>
      <c r="G80" s="26">
        <v>1</v>
      </c>
      <c r="H80" s="27"/>
      <c r="I80" s="26">
        <f>SUM(I81,I84)</f>
        <v>1.455643686495413</v>
      </c>
    </row>
    <row r="81" spans="1:9">
      <c r="A81" s="19"/>
      <c r="C81" s="26" t="s">
        <v>84</v>
      </c>
      <c r="D81" s="26"/>
      <c r="E81" s="19">
        <f>G81*E80</f>
        <v>13.685106382978724</v>
      </c>
      <c r="F81" s="19">
        <f>E81*(365.25/7)</f>
        <v>714.06930091185416</v>
      </c>
      <c r="G81" s="19">
        <v>0.85531914893617023</v>
      </c>
      <c r="I81" s="19">
        <f>F81*AVERAGE(H82:H83)</f>
        <v>1.396543500130689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2.3148936170212764</v>
      </c>
      <c r="F84" s="19">
        <f>E84*(365.25/7)</f>
        <v>120.78784194528875</v>
      </c>
      <c r="G84" s="19">
        <v>0.14468085106382977</v>
      </c>
      <c r="I84" s="19">
        <f>F84*AVERAGE(H85:H86)</f>
        <v>5.9100186364723993E-2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60.4</v>
      </c>
      <c r="F88" s="26">
        <f>E88*(365.25/7)</f>
        <v>3151.5857142857144</v>
      </c>
      <c r="G88" s="26">
        <v>1</v>
      </c>
      <c r="H88" s="27"/>
      <c r="I88" s="26">
        <f>SUM(I89,I91,I94,I96,I98,I100)</f>
        <v>1.9104999812878412</v>
      </c>
    </row>
    <row r="89" spans="1:9">
      <c r="A89" s="19"/>
      <c r="C89" s="26" t="s">
        <v>91</v>
      </c>
      <c r="D89" s="26"/>
      <c r="E89" s="19">
        <f>G89*E88</f>
        <v>13.856950067476385</v>
      </c>
      <c r="F89" s="19">
        <f>E89*(365.25/7)</f>
        <v>723.0358588779643</v>
      </c>
      <c r="G89" s="19">
        <v>0.22941970310391366</v>
      </c>
      <c r="I89" s="19">
        <f>F89*H90</f>
        <v>0.28958578971843513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9.5368421052631565</v>
      </c>
      <c r="F91" s="19">
        <f>E91*(365.25/7)</f>
        <v>497.61879699248112</v>
      </c>
      <c r="G91" s="19">
        <v>0.15789473684210525</v>
      </c>
      <c r="I91" s="19">
        <f>F91*AVERAGE(H92:H93)</f>
        <v>0.84754978843899698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1.7932523616734146</v>
      </c>
      <c r="F94" s="19">
        <f>E94*(365.25/7)</f>
        <v>93.569346443030668</v>
      </c>
      <c r="G94" s="19">
        <v>2.9689608636977064E-2</v>
      </c>
      <c r="I94" s="19">
        <f>F94*H95</f>
        <v>3.7475808081209247E-2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3.0974358974358971</v>
      </c>
      <c r="F96" s="19">
        <f>E96*(365.25/7)</f>
        <v>161.61978021978021</v>
      </c>
      <c r="G96" s="19">
        <v>5.128205128205128E-2</v>
      </c>
      <c r="I96" s="19">
        <f>F96*H97</f>
        <v>6.4730941231179603E-2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7.7435897435897445</v>
      </c>
      <c r="F98" s="19">
        <f>E98*(365.25/7)</f>
        <v>404.04945054945063</v>
      </c>
      <c r="G98" s="19">
        <v>0.12820512820512822</v>
      </c>
      <c r="I98" s="19">
        <f>F98*H99</f>
        <v>0.16182735307794904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24.371929824561406</v>
      </c>
      <c r="F100" s="19">
        <f>E100*(365.25/7)</f>
        <v>1271.6924812030077</v>
      </c>
      <c r="G100" s="19">
        <v>0.40350877192982459</v>
      </c>
      <c r="I100" s="19">
        <f>F100*H101</f>
        <v>0.50933030074007113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5.9</v>
      </c>
      <c r="F103" s="26">
        <f>E103*(365.25/7)</f>
        <v>307.85357142857146</v>
      </c>
      <c r="G103" s="26">
        <v>1</v>
      </c>
      <c r="H103" s="27"/>
      <c r="I103" s="26">
        <f>SUM(I104:I105)</f>
        <v>9.4805905574516347E-2</v>
      </c>
    </row>
    <row r="104" spans="1:9">
      <c r="A104" s="19"/>
      <c r="C104" s="26" t="s">
        <v>99</v>
      </c>
      <c r="D104" s="26"/>
      <c r="E104" s="19">
        <f>G104*E103</f>
        <v>1.6857142857142857</v>
      </c>
      <c r="F104" s="19">
        <f>E104*(365.25/7)</f>
        <v>87.958163265306126</v>
      </c>
      <c r="G104" s="19">
        <v>0.2857142857142857</v>
      </c>
      <c r="I104" s="19">
        <f>F104*AVERAGE(H106:H106)</f>
        <v>2.7087401592718954E-2</v>
      </c>
    </row>
    <row r="105" spans="1:9">
      <c r="A105" s="19"/>
      <c r="C105" s="26" t="s">
        <v>100</v>
      </c>
      <c r="D105" s="26"/>
      <c r="E105" s="19">
        <f>G105*E103</f>
        <v>4.2142857142857144</v>
      </c>
      <c r="F105" s="19">
        <f>E105*(365.25/7)</f>
        <v>219.89540816326533</v>
      </c>
      <c r="G105" s="19">
        <v>0.7142857142857143</v>
      </c>
      <c r="I105" s="19">
        <f>F105*AVERAGE(H106:H106)</f>
        <v>6.7718503981797393E-2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16.600000000000001</v>
      </c>
      <c r="F108" s="26">
        <f>E108*(365.25/7)</f>
        <v>866.16428571428582</v>
      </c>
      <c r="G108" s="26">
        <v>0.9973821989528795</v>
      </c>
      <c r="H108" s="27"/>
      <c r="I108" s="26">
        <f>F108*H112</f>
        <v>0.19481497594290736</v>
      </c>
    </row>
    <row r="109" spans="1:9">
      <c r="C109" s="26" t="s">
        <v>102</v>
      </c>
      <c r="D109" s="26"/>
      <c r="E109" s="19">
        <f>G109*E108</f>
        <v>7.3439790575916231</v>
      </c>
      <c r="F109" s="19">
        <f>E109*(365.25/7)</f>
        <v>383.19833582647721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9.2125654450261774</v>
      </c>
      <c r="F110" s="19">
        <f>E110*(365.25/7)</f>
        <v>480.69850411368736</v>
      </c>
      <c r="G110" s="19">
        <v>0.55497382198952872</v>
      </c>
    </row>
    <row r="111" spans="1:9">
      <c r="C111" s="26" t="s">
        <v>104</v>
      </c>
      <c r="D111" s="26">
        <f>F108-SUM(F109:F110)</f>
        <v>2.2674457741212564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110.7</v>
      </c>
      <c r="F122" s="30">
        <f>E122*(365.25/7)</f>
        <v>5776.1678571428574</v>
      </c>
      <c r="H122" s="31"/>
      <c r="I122" s="30">
        <f>SUM(I108,I103,I88,I80,I75)</f>
        <v>4.4245041971941985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6.8</v>
      </c>
      <c r="F125" s="26">
        <f t="shared" ref="F125:F133" si="0">E125*(365.25/7)</f>
        <v>354.81428571428575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2.2666666666666666</v>
      </c>
      <c r="F126" s="19">
        <f t="shared" si="0"/>
        <v>118.27142857142857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2.8246153846153845</v>
      </c>
      <c r="F127" s="19">
        <f t="shared" si="0"/>
        <v>147.38439560439559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0.6974358974358974</v>
      </c>
      <c r="F128" s="19">
        <f t="shared" si="0"/>
        <v>36.39120879120879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1.0112820512820513</v>
      </c>
      <c r="F129" s="19">
        <f t="shared" si="0"/>
        <v>52.767252747252748</v>
      </c>
      <c r="G129" s="19">
        <v>0.14871794871794872</v>
      </c>
    </row>
    <row r="130" spans="1:9" s="26" customFormat="1">
      <c r="B130" s="26" t="s">
        <v>13</v>
      </c>
      <c r="E130" s="26">
        <f>E12</f>
        <v>5.7</v>
      </c>
      <c r="F130" s="19">
        <f t="shared" si="0"/>
        <v>297.41785714285714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5.7</v>
      </c>
      <c r="F131" s="19">
        <f t="shared" si="0"/>
        <v>297.41785714285714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12.5</v>
      </c>
      <c r="F135" s="30">
        <f>E135*(365.25/7)</f>
        <v>652.23214285714289</v>
      </c>
      <c r="H135" s="31"/>
      <c r="I135" s="30">
        <f>F135*H134</f>
        <v>0.20085996943753462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16.2</v>
      </c>
      <c r="F138" s="26">
        <f t="shared" ref="F138:F151" si="1">E138*(365.25/7)</f>
        <v>845.29285714285709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4.6369565217391298</v>
      </c>
      <c r="F139" s="19">
        <f t="shared" si="1"/>
        <v>241.94976708074532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2.5826086956521741</v>
      </c>
      <c r="F140" s="19">
        <f t="shared" si="1"/>
        <v>134.75683229813666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6.0456521739130427</v>
      </c>
      <c r="F141" s="19">
        <f t="shared" si="1"/>
        <v>315.45349378881986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1.5260869565217392</v>
      </c>
      <c r="F142" s="19">
        <f t="shared" si="1"/>
        <v>79.629037267080747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0.46956521739130436</v>
      </c>
      <c r="F143" s="19">
        <f t="shared" si="1"/>
        <v>24.501242236024847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0.41086956521739126</v>
      </c>
      <c r="F144" s="19">
        <f t="shared" si="1"/>
        <v>21.438586956521739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0.58695652173913038</v>
      </c>
      <c r="F145" s="19">
        <f t="shared" si="1"/>
        <v>30.626552795031053</v>
      </c>
      <c r="G145" s="19">
        <v>3.6231884057971016E-2</v>
      </c>
    </row>
    <row r="146" spans="1:9" s="26" customFormat="1">
      <c r="B146" s="26" t="s">
        <v>18</v>
      </c>
      <c r="E146" s="26">
        <f>E16</f>
        <v>2.8</v>
      </c>
      <c r="F146" s="26">
        <f t="shared" si="1"/>
        <v>146.1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1.1741935483870967</v>
      </c>
      <c r="F147" s="19">
        <f t="shared" si="1"/>
        <v>61.267741935483869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0.31612903225806444</v>
      </c>
      <c r="F148" s="19">
        <f t="shared" si="1"/>
        <v>16.495161290322578</v>
      </c>
      <c r="G148" s="19">
        <v>0.1129032258064516</v>
      </c>
    </row>
    <row r="149" spans="1:9">
      <c r="C149" s="26" t="s">
        <v>122</v>
      </c>
      <c r="D149" s="26"/>
      <c r="E149" s="19">
        <f>G149*E146</f>
        <v>0.99354838709677418</v>
      </c>
      <c r="F149" s="19">
        <f t="shared" si="1"/>
        <v>51.841935483870969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0.22580645161290319</v>
      </c>
      <c r="F150" s="19">
        <f t="shared" si="1"/>
        <v>11.782258064516128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9.0322580645161285E-2</v>
      </c>
      <c r="F151" s="19">
        <f t="shared" si="1"/>
        <v>4.7129032258064516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18.899999999999999</v>
      </c>
      <c r="F154" s="30">
        <f>E154*(365.25/7)</f>
        <v>986.17499999999995</v>
      </c>
      <c r="H154" s="31"/>
      <c r="I154" s="30">
        <f>F154*AVERAGE(H152:H153)</f>
        <v>0.24397910734896769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136.6</v>
      </c>
      <c r="F157" s="26">
        <f>E157*(365.25/7)</f>
        <v>7127.5928571428567</v>
      </c>
      <c r="G157" s="26">
        <v>1.0151057401812689</v>
      </c>
      <c r="H157" s="27"/>
      <c r="I157" s="26">
        <f>F157*AVERAGE(H159:H160)</f>
        <v>0.96404100474284693</v>
      </c>
    </row>
    <row r="158" spans="1:9">
      <c r="C158" s="26" t="s">
        <v>20</v>
      </c>
      <c r="D158" s="26"/>
      <c r="E158" s="28">
        <f>G158*E157</f>
        <v>136.6</v>
      </c>
      <c r="F158" s="19">
        <f>E158*(365.25/7)</f>
        <v>7127.5928571428567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23.8</v>
      </c>
      <c r="F161" s="26">
        <f>E161*(365.25/7)</f>
        <v>1241.8500000000001</v>
      </c>
      <c r="G161" s="26">
        <v>1</v>
      </c>
      <c r="H161" s="27"/>
      <c r="I161" s="26">
        <f>SUM(I162,I168,I164)</f>
        <v>0.28469295670923322</v>
      </c>
    </row>
    <row r="162" spans="2:9">
      <c r="C162" s="26" t="s">
        <v>130</v>
      </c>
      <c r="D162" s="26"/>
      <c r="E162" s="28">
        <f>G162*E161</f>
        <v>14.797003745318355</v>
      </c>
      <c r="F162" s="19">
        <f>E162*(365.25/7)</f>
        <v>772.08651685393272</v>
      </c>
      <c r="G162" s="19">
        <v>0.62172284644194764</v>
      </c>
      <c r="I162" s="19">
        <f>F162*H163</f>
        <v>0.14894604704524619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1.2479400749063669</v>
      </c>
      <c r="F164" s="19">
        <f>E164*(365.25/7)</f>
        <v>65.115730337078645</v>
      </c>
      <c r="G164" s="19">
        <v>5.2434456928838948E-2</v>
      </c>
      <c r="I164" s="19">
        <f>F164*AVERAGE(H165:H167)</f>
        <v>5.768482476677974E-2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7.7550561797752806</v>
      </c>
      <c r="F168" s="19">
        <f>E168*(365.25/7)</f>
        <v>404.64775280898874</v>
      </c>
      <c r="G168" s="19">
        <v>0.32584269662921345</v>
      </c>
      <c r="I168" s="19">
        <f>F168*H169</f>
        <v>7.8062084897207326E-2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4.25</v>
      </c>
      <c r="F170" s="26">
        <f>E170*(365.25/7)</f>
        <v>221.75892857142858</v>
      </c>
      <c r="G170" s="26">
        <v>1</v>
      </c>
      <c r="H170" s="27"/>
      <c r="I170" s="26">
        <f>SUM(I171,I175)</f>
        <v>5.4970619449663888E-2</v>
      </c>
    </row>
    <row r="171" spans="2:9">
      <c r="C171" s="26" t="s">
        <v>137</v>
      </c>
      <c r="D171" s="26"/>
      <c r="E171" s="28">
        <f>G171*E170</f>
        <v>0.77031249999999996</v>
      </c>
      <c r="F171" s="19">
        <f>E171*(365.25/7)</f>
        <v>40.193805803571429</v>
      </c>
      <c r="G171" s="19">
        <v>0.18124999999999999</v>
      </c>
      <c r="I171" s="19">
        <f>F171*AVERAGE(H172:H174)</f>
        <v>3.5606951384660045E-2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3.4796874999999998</v>
      </c>
      <c r="F175" s="19">
        <f>E175*(365.25/7)</f>
        <v>181.56512276785713</v>
      </c>
      <c r="G175" s="19">
        <v>0.81874999999999998</v>
      </c>
      <c r="I175" s="19">
        <f>F175*H176</f>
        <v>1.936366806500384E-2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12.1</v>
      </c>
      <c r="F177" s="26">
        <f>E177*(365.25/7)</f>
        <v>631.36071428571427</v>
      </c>
      <c r="G177" s="26">
        <v>0.99595141700404854</v>
      </c>
      <c r="H177" s="27"/>
      <c r="I177" s="26">
        <f>SUM(I178,I180,I182,I184)</f>
        <v>9.5099504115984862E-2</v>
      </c>
    </row>
    <row r="178" spans="1:9">
      <c r="A178" s="34"/>
      <c r="C178" s="26" t="s">
        <v>140</v>
      </c>
      <c r="D178" s="26"/>
      <c r="E178" s="28">
        <f>G178*E177</f>
        <v>1.0777327935222674</v>
      </c>
      <c r="F178" s="19">
        <f>E178*(365.25/7)</f>
        <v>56.234557547715454</v>
      </c>
      <c r="G178" s="19">
        <v>8.9068825910931182E-2</v>
      </c>
      <c r="I178" s="19">
        <f>F178*H179</f>
        <v>7.4975503259631059E-3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0.48987854251012147</v>
      </c>
      <c r="F180" s="19">
        <f>E180*(365.25/7)</f>
        <v>25.561162521688839</v>
      </c>
      <c r="G180" s="19">
        <v>4.048582995951417E-2</v>
      </c>
      <c r="I180" s="19">
        <f>F180*H181</f>
        <v>4.5005748399014715E-3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10.483400809716599</v>
      </c>
      <c r="F182" s="19">
        <f>E182*(365.25/7)</f>
        <v>547.00887796414111</v>
      </c>
      <c r="G182" s="19">
        <v>0.8663967611336032</v>
      </c>
      <c r="I182" s="19">
        <f>F182*H183</f>
        <v>8.2827531329423179E-2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2.556116252168863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2.7384762069709991E-4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34.200000000000003</v>
      </c>
      <c r="F186" s="26">
        <f>E186*(365.25/7)</f>
        <v>1784.507142857143</v>
      </c>
      <c r="G186" s="26">
        <v>0.99722991689750695</v>
      </c>
      <c r="H186" s="27"/>
      <c r="I186" s="26">
        <f>SUM(I187,I189,I191,I193,I195)</f>
        <v>2.9957658637385283</v>
      </c>
    </row>
    <row r="187" spans="1:9">
      <c r="C187" s="26" t="s">
        <v>147</v>
      </c>
      <c r="D187" s="26"/>
      <c r="E187" s="28">
        <f>G187*E186</f>
        <v>29.463157894736845</v>
      </c>
      <c r="F187" s="19">
        <f>E187*(365.25/7)</f>
        <v>1537.3454887218047</v>
      </c>
      <c r="G187" s="19">
        <v>0.86149584487534625</v>
      </c>
      <c r="I187" s="19">
        <f>F187*H188</f>
        <v>2.8529878236218797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3.3157894736842106</v>
      </c>
      <c r="F189" s="19">
        <f>E189*(365.25/7)</f>
        <v>173.01315789473685</v>
      </c>
      <c r="G189" s="19">
        <v>9.6952908587257608E-2</v>
      </c>
      <c r="I189" s="19">
        <f>F189*H190</f>
        <v>0.12306732346722772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1.0421052631578949</v>
      </c>
      <c r="F191" s="19">
        <f>E191*(365.25/7)</f>
        <v>54.375563909774442</v>
      </c>
      <c r="G191" s="19">
        <v>3.0470914127423823E-2</v>
      </c>
      <c r="I191" s="19">
        <f>F191*H192</f>
        <v>1.5340565302160285E-2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4.9432330827066835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1.0925378368150775E-3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0.28421052631578947</v>
      </c>
      <c r="F195" s="19">
        <f>E195*(365.25/7)</f>
        <v>14.829699248120301</v>
      </c>
      <c r="G195" s="19">
        <v>8.3102493074792231E-3</v>
      </c>
      <c r="I195" s="19">
        <f>F195*H196</f>
        <v>3.277613510445288E-3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4.25</v>
      </c>
      <c r="F197" s="26">
        <f>E197*(365.25/7)</f>
        <v>221.75892857142858</v>
      </c>
      <c r="G197" s="26">
        <v>1</v>
      </c>
      <c r="H197" s="27"/>
      <c r="I197" s="26">
        <f>F197*H199</f>
        <v>1.2745487481405717E-2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215.2</v>
      </c>
      <c r="F200" s="30">
        <f>E200*(365.25/7)</f>
        <v>11228.828571428572</v>
      </c>
      <c r="H200" s="31"/>
      <c r="I200" s="30">
        <f>SUM(I161,I170,I157,I177,I186,I197)</f>
        <v>4.4073154362376634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11.1</v>
      </c>
      <c r="F203" s="26">
        <f>E203*(365.25/7)</f>
        <v>579.18214285714282</v>
      </c>
      <c r="G203" s="26">
        <v>0.97826086956521752</v>
      </c>
      <c r="H203" s="27"/>
      <c r="I203" s="26">
        <f>SUM(I204,I206,I208)</f>
        <v>0.1288895921081922</v>
      </c>
    </row>
    <row r="204" spans="1:9">
      <c r="A204" s="19"/>
      <c r="C204" s="26" t="s">
        <v>159</v>
      </c>
      <c r="D204" s="26"/>
      <c r="E204" s="28">
        <f>G204*E203</f>
        <v>9.4108695652173928</v>
      </c>
      <c r="F204" s="19">
        <f>E204*(365.25/7)</f>
        <v>491.04572981366471</v>
      </c>
      <c r="G204" s="19">
        <v>0.84782608695652184</v>
      </c>
      <c r="I204" s="19">
        <f>F204*H205</f>
        <v>0.10813251927340653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1.4478260869565216</v>
      </c>
      <c r="F206" s="19">
        <f>E206*(365.25/7)</f>
        <v>75.545496894409936</v>
      </c>
      <c r="G206" s="19">
        <v>0.13043478260869565</v>
      </c>
      <c r="I206" s="19">
        <f>F206*H207</f>
        <v>1.9414269122111315E-2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12.590916149068221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1.3428037126743538E-3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2.5</v>
      </c>
      <c r="F210" s="26">
        <f>E210*(365.25/7)</f>
        <v>130.44642857142858</v>
      </c>
      <c r="G210" s="26">
        <v>1</v>
      </c>
      <c r="H210" s="27"/>
      <c r="I210" s="26">
        <f>F211*H212</f>
        <v>3.3523137373015037E-2</v>
      </c>
    </row>
    <row r="211" spans="1:9">
      <c r="A211" s="19"/>
      <c r="C211" s="26" t="s">
        <v>28</v>
      </c>
      <c r="D211" s="26"/>
      <c r="E211" s="28">
        <f>G211*E210</f>
        <v>2.5</v>
      </c>
      <c r="F211" s="19">
        <f>E211*(365.25/7)</f>
        <v>130.44642857142858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6.4</v>
      </c>
      <c r="F213" s="26">
        <f>E213*(365.25/7)</f>
        <v>333.94285714285718</v>
      </c>
      <c r="G213" s="26">
        <v>1</v>
      </c>
      <c r="H213" s="27"/>
      <c r="I213" s="26">
        <f>SUM(I214,I215,I217)</f>
        <v>5.9605226058693714E-2</v>
      </c>
    </row>
    <row r="214" spans="1:9">
      <c r="A214" s="19"/>
      <c r="C214" s="26" t="s">
        <v>163</v>
      </c>
      <c r="D214" s="26"/>
      <c r="E214" s="28">
        <f>G214*E213</f>
        <v>5.333333333333333</v>
      </c>
      <c r="F214" s="19">
        <f>E214*(365.25/7)</f>
        <v>278.28571428571428</v>
      </c>
      <c r="G214" s="19">
        <v>0.83333333333333326</v>
      </c>
      <c r="I214" s="19">
        <f>F214*H216</f>
        <v>5.1811036482050786E-2</v>
      </c>
    </row>
    <row r="215" spans="1:9">
      <c r="A215" s="19"/>
      <c r="C215" s="26" t="s">
        <v>164</v>
      </c>
      <c r="D215" s="26"/>
      <c r="E215" s="28">
        <f>G215*E213</f>
        <v>0.53333333333333333</v>
      </c>
      <c r="F215" s="19">
        <f>E215*(365.25/7)</f>
        <v>27.828571428571429</v>
      </c>
      <c r="G215" s="19">
        <v>8.3333333333333329E-2</v>
      </c>
      <c r="I215" s="19">
        <f>F215*H216</f>
        <v>5.1811036482050784E-3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0.53333333333333333</v>
      </c>
      <c r="F217" s="19">
        <f>E217*(365.25/7)</f>
        <v>27.828571428571429</v>
      </c>
      <c r="G217" s="19">
        <v>8.3333333333333329E-2</v>
      </c>
      <c r="I217" s="19">
        <f>F217*AVERAGE(H218:H219)</f>
        <v>2.6130859284378477E-3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1.6</v>
      </c>
      <c r="F220" s="26">
        <f>E220*(365.25/7)</f>
        <v>83.485714285714295</v>
      </c>
      <c r="G220" s="26">
        <v>1</v>
      </c>
      <c r="H220" s="27"/>
      <c r="I220" s="26">
        <f>F220*H222</f>
        <v>1.4610357225351558E-2</v>
      </c>
    </row>
    <row r="221" spans="1:9">
      <c r="A221" s="19"/>
      <c r="C221" s="26" t="s">
        <v>168</v>
      </c>
      <c r="D221" s="26"/>
      <c r="E221" s="28">
        <f>G221*E220</f>
        <v>1.6</v>
      </c>
      <c r="F221" s="19">
        <f>E221*(365.25/7)</f>
        <v>83.485714285714295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1.5</v>
      </c>
      <c r="F223" s="26">
        <f>E223*(365.25/7)</f>
        <v>78.267857142857139</v>
      </c>
      <c r="G223" s="26">
        <v>1</v>
      </c>
      <c r="H223" s="27"/>
      <c r="I223" s="26">
        <f>SUM(I224:I225)</f>
        <v>1.3697209898767083E-2</v>
      </c>
    </row>
    <row r="224" spans="1:9">
      <c r="A224" s="19"/>
      <c r="C224" s="26" t="s">
        <v>170</v>
      </c>
      <c r="D224" s="26"/>
      <c r="E224" s="28">
        <f>G224*E223</f>
        <v>0.71875</v>
      </c>
      <c r="F224" s="19">
        <f>E224*(365.25/7)</f>
        <v>37.503348214285715</v>
      </c>
      <c r="G224" s="19">
        <v>0.47916666666666663</v>
      </c>
      <c r="I224" s="19">
        <f>F224*H226</f>
        <v>6.5632464098258946E-3</v>
      </c>
    </row>
    <row r="225" spans="1:9">
      <c r="A225" s="19"/>
      <c r="C225" s="26" t="s">
        <v>171</v>
      </c>
      <c r="D225" s="26"/>
      <c r="E225" s="28">
        <f>G225*E223</f>
        <v>0.78125</v>
      </c>
      <c r="F225" s="19">
        <f>E225*(365.25/7)</f>
        <v>40.764508928571431</v>
      </c>
      <c r="G225" s="19">
        <v>0.52083333333333337</v>
      </c>
      <c r="I225" s="19">
        <f>F225*H226</f>
        <v>7.1339634889411897E-3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5.7</v>
      </c>
      <c r="F227" s="26">
        <f>E227*(365.25/7)</f>
        <v>297.41785714285714</v>
      </c>
      <c r="G227" s="26">
        <v>0.9882352941176471</v>
      </c>
      <c r="H227" s="27"/>
      <c r="I227" s="26">
        <f>SUM(I228,I231)</f>
        <v>4.5152512897328967E-2</v>
      </c>
    </row>
    <row r="228" spans="1:9">
      <c r="A228" s="19"/>
      <c r="C228" s="26" t="s">
        <v>172</v>
      </c>
      <c r="D228" s="26"/>
      <c r="E228" s="28">
        <f>G228*E227</f>
        <v>4.1576470588235299</v>
      </c>
      <c r="F228" s="19">
        <f>E228*(365.25/7)</f>
        <v>216.94008403361349</v>
      </c>
      <c r="G228" s="19">
        <v>0.72941176470588243</v>
      </c>
      <c r="I228" s="19">
        <f>F228*AVERAGE(H229:H230)</f>
        <v>3.8609245062913689E-2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1.4752941176470591</v>
      </c>
      <c r="F231" s="19">
        <f>E231*(365.25/7)</f>
        <v>76.978739495798337</v>
      </c>
      <c r="G231" s="19">
        <v>0.25882352941176473</v>
      </c>
      <c r="I231" s="19">
        <f>F231*AVERAGE(H232:H233)</f>
        <v>6.5432678344152749E-3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28.8</v>
      </c>
      <c r="F234" s="30">
        <f>E234*(365.25/7)</f>
        <v>1502.7428571428572</v>
      </c>
      <c r="H234" s="31"/>
      <c r="I234" s="30">
        <f>SUM(I227,I220,I213,I210,I203,I223)</f>
        <v>0.29547803556134855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4.4000000000000004</v>
      </c>
      <c r="F237" s="26">
        <f>E237*(365.25/7)</f>
        <v>229.58571428571432</v>
      </c>
      <c r="G237" s="26">
        <v>0.98648648648648651</v>
      </c>
      <c r="H237" s="27"/>
      <c r="I237" s="26">
        <f>SUM(I238,I239,I241)</f>
        <v>4.11748504409667E-2</v>
      </c>
    </row>
    <row r="238" spans="1:9">
      <c r="C238" s="26" t="s">
        <v>177</v>
      </c>
      <c r="D238" s="26"/>
      <c r="E238" s="19">
        <f>G238*E237</f>
        <v>3.5081081081081082</v>
      </c>
      <c r="F238" s="19">
        <f>E238*(365.25/7)</f>
        <v>183.04806949806951</v>
      </c>
      <c r="G238" s="19">
        <v>0.79729729729729726</v>
      </c>
      <c r="I238" s="19">
        <f>F238*H240</f>
        <v>3.3120640366879651E-2</v>
      </c>
    </row>
    <row r="239" spans="1:9">
      <c r="C239" s="26" t="s">
        <v>178</v>
      </c>
      <c r="D239" s="26"/>
      <c r="E239" s="19">
        <f>G239*E237</f>
        <v>0.11891891891891894</v>
      </c>
      <c r="F239" s="19">
        <f>E239*(365.25/7)</f>
        <v>6.2050193050193068</v>
      </c>
      <c r="G239" s="19">
        <v>2.7027027027027029E-2</v>
      </c>
      <c r="I239" s="19">
        <f>F239*H240</f>
        <v>1.1227335717586325E-3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0.71351351351351344</v>
      </c>
      <c r="F241" s="19">
        <f>E241*(365.25/7)</f>
        <v>37.230115830115828</v>
      </c>
      <c r="G241" s="19">
        <v>0.16216216216216214</v>
      </c>
      <c r="I241" s="19">
        <f>F241*H242</f>
        <v>6.9314765023284156E-3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3.7</v>
      </c>
      <c r="F243" s="26">
        <f>E243*(365.25/7)</f>
        <v>193.06071428571431</v>
      </c>
      <c r="G243" s="26">
        <v>0.96129032258064506</v>
      </c>
      <c r="H243" s="27"/>
      <c r="I243" s="26">
        <f>SUM(I244,I245,I246)</f>
        <v>9.8252415949458358E-3</v>
      </c>
    </row>
    <row r="244" spans="1:9">
      <c r="C244" s="26" t="s">
        <v>180</v>
      </c>
      <c r="D244" s="26"/>
      <c r="E244" s="19">
        <f>G244*E243</f>
        <v>2.5064516129032257</v>
      </c>
      <c r="F244" s="19">
        <f>E244*(365.25/7)</f>
        <v>130.78306451612903</v>
      </c>
      <c r="G244" s="19">
        <v>0.67741935483870963</v>
      </c>
      <c r="I244" s="19">
        <f>F244*H247</f>
        <v>6.6990283601903421E-3</v>
      </c>
    </row>
    <row r="245" spans="1:9">
      <c r="C245" s="26" t="s">
        <v>181</v>
      </c>
      <c r="D245" s="26"/>
      <c r="E245" s="19">
        <f>G245*E243</f>
        <v>1.0503225806451613</v>
      </c>
      <c r="F245" s="19">
        <f>E245*(365.25/7)</f>
        <v>54.804331797235022</v>
      </c>
      <c r="G245" s="19">
        <v>0.28387096774193549</v>
      </c>
      <c r="I245" s="19">
        <f>F245*H247</f>
        <v>2.8072118842702386E-3</v>
      </c>
    </row>
    <row r="246" spans="1:9">
      <c r="C246" s="26" t="s">
        <v>182</v>
      </c>
      <c r="D246" s="26"/>
      <c r="E246" s="19">
        <f>G246*E243</f>
        <v>0.11935483870967742</v>
      </c>
      <c r="F246" s="19">
        <f>E246*(365.25/7)</f>
        <v>6.2277649769585253</v>
      </c>
      <c r="G246" s="19">
        <v>3.2258064516129031E-2</v>
      </c>
      <c r="I246" s="19">
        <f>F246*H247</f>
        <v>3.1900135048525439E-4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3.7</v>
      </c>
      <c r="F248" s="19">
        <f>E248*(365.25/7)</f>
        <v>193.06071428571431</v>
      </c>
      <c r="G248" s="26">
        <v>1</v>
      </c>
      <c r="H248" s="27"/>
      <c r="I248" s="26">
        <f>F248*H250</f>
        <v>1.7424868791802228E-2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11.8</v>
      </c>
      <c r="F251" s="30">
        <f>E251*(365.25/7)</f>
        <v>615.70714285714291</v>
      </c>
      <c r="H251" s="31"/>
      <c r="I251" s="30">
        <f>SUM(I248,I243,I237)</f>
        <v>6.8424960827714765E-2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22</v>
      </c>
      <c r="F254" s="26">
        <f>E254*(365.25/7)</f>
        <v>1147.9285714285716</v>
      </c>
      <c r="G254" s="26">
        <v>0.96780684104627757</v>
      </c>
      <c r="H254" s="27"/>
      <c r="I254" s="26">
        <f>F254*H259</f>
        <v>0.15856550290745167</v>
      </c>
    </row>
    <row r="255" spans="1:9">
      <c r="C255" s="26" t="s">
        <v>186</v>
      </c>
      <c r="D255" s="26"/>
      <c r="E255" s="19">
        <f>G255*E254</f>
        <v>4.7806841046277668</v>
      </c>
      <c r="F255" s="19">
        <f>E255*(365.25/7)</f>
        <v>249.44926703075598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16.201207243460765</v>
      </c>
      <c r="F256" s="19">
        <f>E256*(365.25/7)</f>
        <v>845.35584938200634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0.30985915492957744</v>
      </c>
      <c r="F258" s="19">
        <f>E258*(365.25/7)</f>
        <v>16.168008048289739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39.299999999999997</v>
      </c>
      <c r="F260" s="26">
        <f>E260*(365.25/7)</f>
        <v>2050.6178571428572</v>
      </c>
      <c r="G260" s="26">
        <v>1</v>
      </c>
      <c r="H260" s="27"/>
      <c r="I260" s="26">
        <f>SUM(I261,I263,I265,I267,I269)</f>
        <v>2.2439805332569938</v>
      </c>
    </row>
    <row r="261" spans="1:9">
      <c r="C261" s="26" t="s">
        <v>191</v>
      </c>
      <c r="D261" s="26"/>
      <c r="E261" s="19">
        <f>G261*E260</f>
        <v>3.583068017366136</v>
      </c>
      <c r="F261" s="19">
        <f>E261*(365.25/7)</f>
        <v>186.95937047756874</v>
      </c>
      <c r="G261" s="19">
        <v>9.1172214182344433E-2</v>
      </c>
      <c r="I261" s="19">
        <f>F261*H262</f>
        <v>2.5825044642057593E-2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21.839652677279304</v>
      </c>
      <c r="F263" s="19">
        <f>E263*(365.25/7)</f>
        <v>1139.5618771966094</v>
      </c>
      <c r="G263" s="19">
        <v>0.55571635311143275</v>
      </c>
      <c r="I263" s="19">
        <f>F263*H264</f>
        <v>2.086108212709854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2.161215629522431</v>
      </c>
      <c r="F265" s="19">
        <f>E265*(365.25/7)</f>
        <v>112.76914409758113</v>
      </c>
      <c r="G265" s="19">
        <v>5.4992764109985527E-2</v>
      </c>
      <c r="I265" s="19">
        <f>F265*H266</f>
        <v>2.4923881737010465E-2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5.2892908827785821</v>
      </c>
      <c r="F267" s="19">
        <f>E267*(365.25/7)</f>
        <v>275.98764213355389</v>
      </c>
      <c r="G267" s="19">
        <v>0.13458755426917512</v>
      </c>
      <c r="I267" s="19">
        <f>F267*H268</f>
        <v>2.9433698558671031E-2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6.4267727930535461</v>
      </c>
      <c r="F269" s="19">
        <f>E269*(365.25/7)</f>
        <v>335.33982323754395</v>
      </c>
      <c r="G269" s="19">
        <v>0.16353111432706224</v>
      </c>
      <c r="I269" s="19">
        <f>F269*H270</f>
        <v>7.7689695609400547E-2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4.7</v>
      </c>
      <c r="F271" s="26">
        <f>E271*(365.25/7)</f>
        <v>245.23928571428573</v>
      </c>
      <c r="G271" s="26">
        <v>1.0047169811320757</v>
      </c>
      <c r="H271" s="27"/>
      <c r="I271" s="26">
        <f>SUM(I272,I274,I276,I278,I280,I282,I287)</f>
        <v>0.2230504308455615</v>
      </c>
    </row>
    <row r="272" spans="1:9">
      <c r="A272" s="19"/>
      <c r="C272" s="26" t="s">
        <v>198</v>
      </c>
      <c r="D272" s="26"/>
      <c r="E272" s="19">
        <f>G272*E271</f>
        <v>0.1108490566037736</v>
      </c>
      <c r="F272" s="19">
        <f>E272*(365.25/7)</f>
        <v>5.7839454177897585</v>
      </c>
      <c r="G272" s="19">
        <v>2.358490566037736E-2</v>
      </c>
      <c r="I272" s="19">
        <f>F272*H273</f>
        <v>9.6480836494770954E-3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0.75377358490566038</v>
      </c>
      <c r="F274" s="19">
        <f>E274*(365.25/7)</f>
        <v>39.330828840970355</v>
      </c>
      <c r="G274" s="19">
        <v>0.16037735849056603</v>
      </c>
      <c r="I274" s="19">
        <f>F274*H275</f>
        <v>7.1999920934243386E-2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0.42122641509433961</v>
      </c>
      <c r="F276" s="19">
        <f>E276*(365.25/7)</f>
        <v>21.978992587601077</v>
      </c>
      <c r="G276" s="19">
        <v>8.9622641509433956E-2</v>
      </c>
      <c r="I276" s="19">
        <f>F276*H277</f>
        <v>1.8277633424182545E-2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2.5495283018867929</v>
      </c>
      <c r="F278" s="19">
        <f>E278*(365.25/7)</f>
        <v>133.03074460916446</v>
      </c>
      <c r="G278" s="19">
        <v>0.54245283018867929</v>
      </c>
      <c r="I278" s="19">
        <f>F278*H279</f>
        <v>0.11062778125163124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0.1108490566037736</v>
      </c>
      <c r="F280" s="19">
        <f>E280*(365.25/7)</f>
        <v>5.7839454177897585</v>
      </c>
      <c r="G280" s="19">
        <v>2.358490566037736E-2</v>
      </c>
      <c r="I280" s="19">
        <f>F280*H281</f>
        <v>3.1170617723179461E-3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0.77594339622641517</v>
      </c>
      <c r="F287" s="19">
        <f>E287*(365.25/7)</f>
        <v>40.487617924528308</v>
      </c>
      <c r="G287" s="19">
        <v>0.16509433962264153</v>
      </c>
      <c r="I287" s="19">
        <f>F287*H288</f>
        <v>9.379949813709312E-3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66</v>
      </c>
      <c r="F289" s="30">
        <f>E289*(365.25/7)</f>
        <v>3443.7857142857142</v>
      </c>
      <c r="H289" s="31"/>
      <c r="I289" s="30">
        <f>SUM(I254,I260,I271)</f>
        <v>2.6255964670100069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0.7</v>
      </c>
      <c r="F292" s="26">
        <f>E292*(365.25/7)</f>
        <v>36.524999999999999</v>
      </c>
      <c r="G292" s="26">
        <v>1</v>
      </c>
      <c r="H292" s="27"/>
      <c r="I292" s="26">
        <f>F292*H294</f>
        <v>8.2559359397459658E-3</v>
      </c>
    </row>
    <row r="293" spans="1:9">
      <c r="C293" s="26" t="s">
        <v>42</v>
      </c>
      <c r="D293" s="26"/>
      <c r="E293" s="19">
        <f>G293*E292</f>
        <v>0.7</v>
      </c>
      <c r="F293" s="19">
        <f>E293*(365.25/7)</f>
        <v>36.524999999999999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0.60000000000000142</v>
      </c>
      <c r="F295" s="26">
        <f>E295*(365.25/7)</f>
        <v>31.307142857142932</v>
      </c>
      <c r="G295" s="26">
        <v>1</v>
      </c>
      <c r="H295" s="27"/>
      <c r="I295" s="26">
        <f>F295*H297</f>
        <v>5.8287416042307272E-3</v>
      </c>
    </row>
    <row r="296" spans="1:9">
      <c r="C296" s="26" t="s">
        <v>43</v>
      </c>
      <c r="D296" s="26"/>
      <c r="E296" s="19">
        <f>G296*E295</f>
        <v>0.60000000000000142</v>
      </c>
      <c r="F296" s="19">
        <f>E296*(365.25/7)</f>
        <v>31.307142857142932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21.9</v>
      </c>
      <c r="F298" s="26">
        <f>E298*(365.25/7)</f>
        <v>1142.7107142857142</v>
      </c>
      <c r="G298" s="26">
        <v>1</v>
      </c>
      <c r="H298" s="27"/>
      <c r="I298" s="26">
        <f>F298*H300</f>
        <v>5.0983530646634891E-2</v>
      </c>
    </row>
    <row r="299" spans="1:9">
      <c r="C299" s="26" t="s">
        <v>44</v>
      </c>
      <c r="D299" s="26"/>
      <c r="E299" s="19">
        <f>G299*E298</f>
        <v>21.9</v>
      </c>
      <c r="F299" s="19">
        <f>E299*(365.25/7)</f>
        <v>1142.7107142857142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23.2</v>
      </c>
      <c r="F301" s="30">
        <f>E301*(365.25/7)</f>
        <v>1210.5428571428572</v>
      </c>
      <c r="H301" s="31"/>
      <c r="I301" s="30">
        <f>SUM(I292,I295,I298)</f>
        <v>6.5068208190611584E-2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8.1999999999999993</v>
      </c>
      <c r="F304" s="26">
        <f>E304*(365.25/7)</f>
        <v>427.8642857142857</v>
      </c>
      <c r="G304" s="26">
        <v>1.0000000000000002</v>
      </c>
      <c r="H304" s="27"/>
      <c r="I304" s="26">
        <f>SUM(I305,I306,I307,I309)</f>
        <v>7.8940560062525311E-2</v>
      </c>
    </row>
    <row r="305" spans="1:9">
      <c r="C305" s="26" t="s">
        <v>212</v>
      </c>
      <c r="D305" s="26"/>
      <c r="E305" s="19">
        <f>G305*E304</f>
        <v>4.1577464788732392</v>
      </c>
      <c r="F305" s="19">
        <f>E305*(365.25/7)</f>
        <v>216.94527162977866</v>
      </c>
      <c r="G305" s="19">
        <v>0.50704225352112675</v>
      </c>
      <c r="I305" s="19">
        <f>F305*H308</f>
        <v>4.0390716468753675E-2</v>
      </c>
    </row>
    <row r="306" spans="1:9">
      <c r="C306" s="26" t="s">
        <v>213</v>
      </c>
      <c r="D306" s="26"/>
      <c r="E306" s="19">
        <f>G306*E304</f>
        <v>2.1366197183098592</v>
      </c>
      <c r="F306" s="19">
        <f>E306*(365.25/7)</f>
        <v>111.48576458752515</v>
      </c>
      <c r="G306" s="19">
        <v>0.26056338028169018</v>
      </c>
      <c r="I306" s="19">
        <f>F306*H308</f>
        <v>2.0756340407553971E-2</v>
      </c>
    </row>
    <row r="307" spans="1:9">
      <c r="C307" s="26" t="s">
        <v>214</v>
      </c>
      <c r="D307" s="26"/>
      <c r="E307" s="19">
        <f>G307*E304</f>
        <v>1.7323943661971832</v>
      </c>
      <c r="F307" s="19">
        <f>E307*(365.25/7)</f>
        <v>90.393863179074458</v>
      </c>
      <c r="G307" s="19">
        <v>0.21126760563380284</v>
      </c>
      <c r="I307" s="19">
        <f>F307*H308</f>
        <v>1.6829465195314034E-2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0.1732394366197183</v>
      </c>
      <c r="F309" s="19">
        <f>E309*(365.25/7)</f>
        <v>9.0393863179074447</v>
      </c>
      <c r="G309" s="19">
        <v>2.1126760563380281E-2</v>
      </c>
      <c r="I309" s="19">
        <f>F309*H310</f>
        <v>9.6403799090363611E-4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2.5499999999999972</v>
      </c>
      <c r="F311" s="26">
        <f>E311*(365.25/7)</f>
        <v>133.05535714285699</v>
      </c>
      <c r="G311" s="26">
        <v>1</v>
      </c>
      <c r="H311" s="27"/>
      <c r="I311" s="26">
        <f>E311*H313</f>
        <v>4.46260911143951E-4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12.6</v>
      </c>
      <c r="F314" s="26">
        <f>E314*(365.25/7)</f>
        <v>657.45</v>
      </c>
      <c r="G314" s="26">
        <v>1.0050251256281406</v>
      </c>
      <c r="H314" s="27"/>
      <c r="I314" s="26">
        <f>SUM(I315,I316,I318,I320)</f>
        <v>0.16690073277811351</v>
      </c>
    </row>
    <row r="315" spans="1:9">
      <c r="A315" s="19"/>
      <c r="C315" s="26" t="s">
        <v>216</v>
      </c>
      <c r="D315" s="26"/>
      <c r="E315" s="19">
        <f>G315*E314</f>
        <v>2.6592964824120604</v>
      </c>
      <c r="F315" s="19">
        <f>E315*(365.25/7)</f>
        <v>138.75829145728645</v>
      </c>
      <c r="G315" s="19">
        <v>0.21105527638190957</v>
      </c>
      <c r="I315" s="19">
        <f>F315*H317</f>
        <v>2.428329473510064E-2</v>
      </c>
    </row>
    <row r="316" spans="1:9">
      <c r="A316" s="19"/>
      <c r="C316" s="26" t="s">
        <v>217</v>
      </c>
      <c r="D316" s="26"/>
      <c r="E316" s="19">
        <f>G316*E314</f>
        <v>2.8492462311557789</v>
      </c>
      <c r="F316" s="19">
        <f>E316*(365.25/7)</f>
        <v>148.66959798994975</v>
      </c>
      <c r="G316" s="19">
        <v>0.22613065326633167</v>
      </c>
      <c r="I316" s="19">
        <f>F316*H317</f>
        <v>2.6017815787607826E-2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3.5457286432160804</v>
      </c>
      <c r="F318" s="19">
        <f>E318*(365.25/7)</f>
        <v>185.01105527638191</v>
      </c>
      <c r="G318" s="19">
        <v>0.28140703517587939</v>
      </c>
      <c r="I318" s="19">
        <f>F318*H319</f>
        <v>8.3643722257768449E-2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3.6090452261306534</v>
      </c>
      <c r="F320" s="19">
        <f>E320*(365.25/7)</f>
        <v>188.31482412060302</v>
      </c>
      <c r="G320" s="19">
        <v>0.28643216080402012</v>
      </c>
      <c r="I320" s="19">
        <f>F320*H321</f>
        <v>3.2955899997636581E-2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15.6</v>
      </c>
      <c r="F322" s="26">
        <f>E322*(365.25/7)</f>
        <v>813.98571428571427</v>
      </c>
      <c r="G322" s="26">
        <v>1.0000000000000002</v>
      </c>
      <c r="H322" s="27"/>
      <c r="I322" s="26">
        <f>SUM(I323,I325,I327,I329)</f>
        <v>7.6787261781087579E-2</v>
      </c>
    </row>
    <row r="323" spans="1:9">
      <c r="A323" s="19"/>
      <c r="C323" s="26" t="s">
        <v>221</v>
      </c>
      <c r="D323" s="26"/>
      <c r="E323" s="19">
        <f>G323*E322</f>
        <v>4.3148936170212764</v>
      </c>
      <c r="F323" s="19">
        <f>E323*(365.25/7)</f>
        <v>225.14498480243162</v>
      </c>
      <c r="G323" s="19">
        <v>0.27659574468085107</v>
      </c>
      <c r="I323" s="19">
        <f>F323*H324</f>
        <v>3.354706247486873E-2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8.0607902735562309</v>
      </c>
      <c r="F325" s="19">
        <f>E325*(365.25/7)</f>
        <v>420.60052105948762</v>
      </c>
      <c r="G325" s="19">
        <v>0.51671732522796354</v>
      </c>
      <c r="I325" s="19">
        <f>F325*H326</f>
        <v>3.2939922784858765E-2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1.090577507598784</v>
      </c>
      <c r="F327" s="19">
        <f>E327*(365.25/7)</f>
        <v>56.904776378636555</v>
      </c>
      <c r="G327" s="19">
        <v>6.9908814589665649E-2</v>
      </c>
      <c r="I327" s="19">
        <f>F327*H328</f>
        <v>4.381295357523296E-3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2.1337386018237083</v>
      </c>
      <c r="F329" s="19">
        <f>E329*(365.25/7)</f>
        <v>111.3354320451585</v>
      </c>
      <c r="G329" s="19">
        <v>0.13677811550151978</v>
      </c>
      <c r="I329" s="19">
        <f>F329*H330</f>
        <v>5.9189811638367959E-3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7.1</v>
      </c>
      <c r="F331" s="26">
        <f>E331*(365.25/7)</f>
        <v>370.46785714285716</v>
      </c>
      <c r="G331" s="26">
        <v>1.0098039215686276</v>
      </c>
      <c r="H331" s="27"/>
      <c r="I331" s="26">
        <f>SUM(I332:I334,I335)</f>
        <v>0.15872860164970043</v>
      </c>
    </row>
    <row r="332" spans="1:9">
      <c r="A332" s="19"/>
      <c r="C332" s="26" t="s">
        <v>230</v>
      </c>
      <c r="D332" s="26"/>
      <c r="E332" s="19">
        <f>G332*E331</f>
        <v>2.2970588235294116</v>
      </c>
      <c r="F332" s="19">
        <f>E332*(365.25/7)</f>
        <v>119.85724789915966</v>
      </c>
      <c r="G332" s="19">
        <v>0.3235294117647059</v>
      </c>
      <c r="I332" s="19">
        <f>F332*$H$336</f>
        <v>5.0854794703302071E-2</v>
      </c>
    </row>
    <row r="333" spans="1:9">
      <c r="A333" s="19"/>
      <c r="C333" s="26" t="s">
        <v>231</v>
      </c>
      <c r="D333" s="26"/>
      <c r="E333" s="19">
        <f>G333*E331</f>
        <v>2.2970588235294116</v>
      </c>
      <c r="F333" s="19">
        <f>E333*(365.25/7)</f>
        <v>119.85724789915966</v>
      </c>
      <c r="G333" s="19">
        <v>0.3235294117647059</v>
      </c>
      <c r="I333" s="19">
        <f>F333*$H$336</f>
        <v>5.0854794703302071E-2</v>
      </c>
    </row>
    <row r="334" spans="1:9">
      <c r="A334" s="19"/>
      <c r="C334" s="26" t="s">
        <v>232</v>
      </c>
      <c r="D334" s="26"/>
      <c r="E334" s="19">
        <f>G334*E331</f>
        <v>0.76568627450980398</v>
      </c>
      <c r="F334" s="19">
        <f>E334*(365.25/7)</f>
        <v>39.95241596638656</v>
      </c>
      <c r="G334" s="19">
        <v>0.10784313725490198</v>
      </c>
      <c r="I334" s="19">
        <f>F334*$H$336</f>
        <v>1.6951598234434026E-2</v>
      </c>
    </row>
    <row r="335" spans="1:9">
      <c r="A335" s="19"/>
      <c r="C335" s="26" t="s">
        <v>233</v>
      </c>
      <c r="D335" s="26"/>
      <c r="E335" s="19">
        <f>G335*E331</f>
        <v>1.8098039215686277</v>
      </c>
      <c r="F335" s="19">
        <f>E335*(365.25/7)</f>
        <v>94.432983193277323</v>
      </c>
      <c r="G335" s="19">
        <v>0.25490196078431376</v>
      </c>
      <c r="I335" s="19">
        <f>F335*$H$336</f>
        <v>4.0067414008662247E-2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2</v>
      </c>
      <c r="F337" s="26">
        <f>E337*(365.25/7)</f>
        <v>104.35714285714286</v>
      </c>
      <c r="G337" s="26">
        <v>1</v>
      </c>
      <c r="H337" s="27"/>
      <c r="I337" s="26">
        <f>F337*H339</f>
        <v>2.0963075734397898E-2</v>
      </c>
    </row>
    <row r="338" spans="1:9">
      <c r="A338" s="19"/>
      <c r="C338" s="26" t="s">
        <v>51</v>
      </c>
      <c r="D338" s="26"/>
      <c r="E338" s="19">
        <f>G338*E337</f>
        <v>2</v>
      </c>
      <c r="F338" s="19">
        <f>E338*(365.25/7)</f>
        <v>104.35714285714286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2.5499999999999972</v>
      </c>
      <c r="F340" s="26">
        <f>E340*(365.25/7)</f>
        <v>133.05535714285699</v>
      </c>
      <c r="G340" s="26">
        <v>1</v>
      </c>
      <c r="H340" s="27"/>
      <c r="I340" s="26">
        <f>F340*H342</f>
        <v>2.6727921561357289E-2</v>
      </c>
    </row>
    <row r="341" spans="1:9">
      <c r="A341" s="19"/>
      <c r="C341" s="26" t="s">
        <v>52</v>
      </c>
      <c r="D341" s="26"/>
      <c r="E341" s="19">
        <f>G341*E340</f>
        <v>2.5499999999999972</v>
      </c>
      <c r="F341" s="19">
        <f>E341*(365.25/7)</f>
        <v>133.05535714285699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1.7</v>
      </c>
      <c r="F343" s="26">
        <f>E343*(365.25/7)</f>
        <v>88.703571428571436</v>
      </c>
      <c r="G343" s="26">
        <v>1</v>
      </c>
      <c r="H343" s="27"/>
      <c r="I343" s="26">
        <f>F343*H345</f>
        <v>1.7818614374238217E-2</v>
      </c>
    </row>
    <row r="344" spans="1:9">
      <c r="A344" s="19"/>
      <c r="C344" s="26" t="s">
        <v>53</v>
      </c>
      <c r="D344" s="26"/>
      <c r="E344" s="19">
        <f>G344*E343</f>
        <v>1.7</v>
      </c>
      <c r="F344" s="19">
        <f>E344*(365.25/7)</f>
        <v>88.703571428571436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52.3</v>
      </c>
      <c r="F346" s="30">
        <f>E346*(365.25/7)</f>
        <v>2728.9392857142857</v>
      </c>
      <c r="H346" s="31"/>
      <c r="I346" s="30">
        <f>SUM(I304,I311,I314,I322,I331,I337,I340,I343)</f>
        <v>0.54731302885256428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14.9</v>
      </c>
      <c r="F364" s="26">
        <f>E364*(365.25/7)</f>
        <v>777.46071428571429</v>
      </c>
      <c r="G364" s="26">
        <v>0.98571428571428577</v>
      </c>
      <c r="H364" s="27"/>
      <c r="I364" s="26">
        <f>SUM(I365,I367,I369)</f>
        <v>5.024672871806387E-2</v>
      </c>
    </row>
    <row r="365" spans="1:9">
      <c r="C365" s="26" t="s">
        <v>246</v>
      </c>
      <c r="D365" s="26"/>
      <c r="E365" s="19">
        <f>G365*E364</f>
        <v>5.3923809523809521</v>
      </c>
      <c r="F365" s="19">
        <f>E365*(365.25/7)</f>
        <v>281.36673469387756</v>
      </c>
      <c r="G365" s="19">
        <v>0.3619047619047619</v>
      </c>
      <c r="I365" s="19">
        <f>F365*H366</f>
        <v>1.7688876360182772E-2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11.106581632653047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2.0678154738818454E-3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9.2947619047619057</v>
      </c>
      <c r="F369" s="19">
        <f>E369*(365.25/7)</f>
        <v>484.98739795918374</v>
      </c>
      <c r="G369" s="19">
        <v>0.62380952380952381</v>
      </c>
      <c r="I369" s="19">
        <f>F369*H370</f>
        <v>3.0490036883999254E-2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7.7</v>
      </c>
      <c r="F373" s="26">
        <f>E373*(365.25/7)</f>
        <v>401.77500000000003</v>
      </c>
      <c r="G373" s="26">
        <v>0.99310344827586206</v>
      </c>
      <c r="H373" s="27"/>
      <c r="I373" s="26">
        <f>SUM(I374,I375)</f>
        <v>6.9827431428749157E-2</v>
      </c>
    </row>
    <row r="374" spans="1:9">
      <c r="C374" s="26" t="s">
        <v>251</v>
      </c>
      <c r="D374" s="26"/>
      <c r="E374" s="19">
        <f>G374*E373</f>
        <v>1.6462068965517243</v>
      </c>
      <c r="F374" s="19">
        <f>E374*(365.25/7)</f>
        <v>85.896724137931045</v>
      </c>
      <c r="G374" s="19">
        <v>0.21379310344827587</v>
      </c>
      <c r="I374" s="19">
        <f>F374*H376</f>
        <v>1.5032294265911279E-2</v>
      </c>
    </row>
    <row r="375" spans="1:9">
      <c r="C375" s="26" t="s">
        <v>252</v>
      </c>
      <c r="D375" s="26"/>
      <c r="E375" s="19">
        <f>G375*E373</f>
        <v>6.0006896551724136</v>
      </c>
      <c r="F375" s="19">
        <f>E375*(365.25/7)</f>
        <v>313.10741379310343</v>
      </c>
      <c r="G375" s="19">
        <v>0.77931034482758621</v>
      </c>
      <c r="I375" s="19">
        <f>F375*H376</f>
        <v>5.4795137162837883E-2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16.5</v>
      </c>
      <c r="F377" s="26">
        <f>E377*(365.25/7)</f>
        <v>860.94642857142856</v>
      </c>
      <c r="G377" s="26">
        <v>0.99760191846522783</v>
      </c>
      <c r="H377" s="27"/>
      <c r="I377" s="26">
        <f>SUM(I378,I380,I381,I382,I383,I384,I385)</f>
        <v>3.5248112443973842E-2</v>
      </c>
    </row>
    <row r="378" spans="1:9">
      <c r="A378" s="19"/>
      <c r="C378" s="26" t="s">
        <v>253</v>
      </c>
      <c r="D378" s="26"/>
      <c r="E378" s="19">
        <f>G378*E377</f>
        <v>2.7302158273381294</v>
      </c>
      <c r="F378" s="19">
        <f>E378*(365.25/7)</f>
        <v>142.45876156217884</v>
      </c>
      <c r="G378" s="19">
        <v>0.16546762589928057</v>
      </c>
      <c r="I378" s="19">
        <f>F378*H379</f>
        <v>5.6414451265026774E-3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1.0683453237410072</v>
      </c>
      <c r="F380" s="19">
        <f t="shared" ref="F380:F385" si="2">E380*(365.25/7)</f>
        <v>55.744732785200412</v>
      </c>
      <c r="G380" s="19">
        <v>6.4748201438848921E-2</v>
      </c>
      <c r="I380" s="19">
        <f>F380*H386</f>
        <v>2.3036888114458835E-3</v>
      </c>
    </row>
    <row r="381" spans="1:9">
      <c r="A381" s="19"/>
      <c r="C381" s="26" t="s">
        <v>255</v>
      </c>
      <c r="D381" s="26"/>
      <c r="E381" s="19">
        <f>G381*E377</f>
        <v>0.83093525179856109</v>
      </c>
      <c r="F381" s="19">
        <f t="shared" si="2"/>
        <v>43.357014388489205</v>
      </c>
      <c r="G381" s="19">
        <v>5.0359712230215826E-2</v>
      </c>
      <c r="I381" s="19">
        <f>F381*H386</f>
        <v>1.7917579644579091E-3</v>
      </c>
    </row>
    <row r="382" spans="1:9">
      <c r="A382" s="19"/>
      <c r="C382" s="26" t="s">
        <v>256</v>
      </c>
      <c r="D382" s="26"/>
      <c r="E382" s="19">
        <f>G382*E377</f>
        <v>2.7302158273381294</v>
      </c>
      <c r="F382" s="19">
        <f t="shared" si="2"/>
        <v>142.45876156217884</v>
      </c>
      <c r="G382" s="19">
        <v>0.16546762589928057</v>
      </c>
      <c r="I382" s="19">
        <f>F382*$H$386</f>
        <v>5.8872047403617017E-3</v>
      </c>
    </row>
    <row r="383" spans="1:9">
      <c r="A383" s="19"/>
      <c r="C383" s="26" t="s">
        <v>257</v>
      </c>
      <c r="D383" s="26"/>
      <c r="E383" s="19">
        <f>G383*E377</f>
        <v>3.600719424460431</v>
      </c>
      <c r="F383" s="19">
        <f t="shared" si="2"/>
        <v>187.8803956834532</v>
      </c>
      <c r="G383" s="19">
        <v>0.21822541966426856</v>
      </c>
      <c r="I383" s="19">
        <f>F383*H386</f>
        <v>7.7642845126509388E-3</v>
      </c>
    </row>
    <row r="384" spans="1:9">
      <c r="A384" s="19"/>
      <c r="C384" s="26" t="s">
        <v>258</v>
      </c>
      <c r="D384" s="26"/>
      <c r="E384" s="19">
        <f>G384*E377</f>
        <v>4.4712230215827331</v>
      </c>
      <c r="F384" s="19">
        <f t="shared" si="2"/>
        <v>233.30202980472762</v>
      </c>
      <c r="G384" s="19">
        <v>0.27098321342925658</v>
      </c>
      <c r="I384" s="19">
        <f>F384*H386</f>
        <v>9.6413642849401768E-3</v>
      </c>
    </row>
    <row r="385" spans="1:9">
      <c r="A385" s="19"/>
      <c r="C385" s="26" t="s">
        <v>259</v>
      </c>
      <c r="D385" s="26"/>
      <c r="E385" s="19">
        <f>G385*E377</f>
        <v>1.0287769784172662</v>
      </c>
      <c r="F385" s="19">
        <f t="shared" si="2"/>
        <v>53.680113052415216</v>
      </c>
      <c r="G385" s="19">
        <v>6.235011990407674E-2</v>
      </c>
      <c r="I385" s="19">
        <f>F385*H386</f>
        <v>2.2183670036145546E-3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3.2</v>
      </c>
      <c r="F387" s="26">
        <f>E387*(365.25/7)</f>
        <v>166.97142857142859</v>
      </c>
      <c r="G387" s="26">
        <v>1</v>
      </c>
      <c r="H387" s="27"/>
      <c r="I387" s="26">
        <f>F387*H390</f>
        <v>6.43720589273043E-3</v>
      </c>
    </row>
    <row r="388" spans="1:9">
      <c r="A388" s="19"/>
      <c r="C388" s="26" t="s">
        <v>261</v>
      </c>
      <c r="D388" s="26"/>
      <c r="E388" s="19">
        <f>G388*E387</f>
        <v>3.2</v>
      </c>
      <c r="F388" s="19">
        <f>E388*(365.25/7)</f>
        <v>166.97142857142859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5.1999999999999957</v>
      </c>
      <c r="F391" s="26">
        <f>E391*(365.25/7)</f>
        <v>271.32857142857119</v>
      </c>
      <c r="G391" s="26">
        <v>1</v>
      </c>
      <c r="H391" s="27"/>
      <c r="I391" s="26">
        <f>SUM(I392,I394,I398)</f>
        <v>2.1969164549560476E-2</v>
      </c>
    </row>
    <row r="392" spans="1:9">
      <c r="A392" s="19"/>
      <c r="C392" s="26" t="s">
        <v>265</v>
      </c>
      <c r="D392" s="26"/>
      <c r="E392" s="19">
        <f>G392*E391</f>
        <v>0.96296296296296224</v>
      </c>
      <c r="F392" s="19">
        <f>E392*(365.25/7)</f>
        <v>50.246031746031711</v>
      </c>
      <c r="G392" s="19">
        <v>0.1851851851851852</v>
      </c>
      <c r="I392" s="19">
        <f>F392*H393</f>
        <v>4.9472559087909637E-3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1.0913580246913572</v>
      </c>
      <c r="F394" s="19">
        <f>E394*(365.25/7)</f>
        <v>56.945502645502607</v>
      </c>
      <c r="G394" s="19">
        <v>0.20987654320987656</v>
      </c>
      <c r="I394" s="19">
        <f>F394*H395</f>
        <v>4.3844310135315407E-3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3.1456790123456764</v>
      </c>
      <c r="F398" s="19">
        <f>E398*(365.25/7)</f>
        <v>164.13703703703692</v>
      </c>
      <c r="G398" s="19">
        <v>0.60493827160493829</v>
      </c>
      <c r="I398" s="19">
        <f>F398*H399</f>
        <v>1.2637477627237971E-2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47.5</v>
      </c>
      <c r="F400" s="30">
        <f>E400*(365.25/7)</f>
        <v>2478.4821428571431</v>
      </c>
      <c r="H400" s="31"/>
      <c r="I400" s="30">
        <f>SUM(I364,I371,I373,I377,I387,I391)</f>
        <v>0.18372864303307773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25.3</v>
      </c>
      <c r="F403" s="26">
        <f>E403*(365.25/7)</f>
        <v>1320.1178571428572</v>
      </c>
      <c r="G403" s="26">
        <v>0.9659574468085107</v>
      </c>
      <c r="H403" s="27"/>
      <c r="I403" s="26">
        <f>F403*H408</f>
        <v>5.0894159089399961E-2</v>
      </c>
    </row>
    <row r="404" spans="1:9">
      <c r="C404" s="26" t="s">
        <v>271</v>
      </c>
      <c r="D404" s="26"/>
      <c r="E404" s="19">
        <f>G404*E403</f>
        <v>23.290354609929082</v>
      </c>
      <c r="F404" s="19">
        <f>E404*(365.25/7)</f>
        <v>1215.2574316109426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1.1483687943262413</v>
      </c>
      <c r="F405" s="19">
        <f>E405*(365.25/7)</f>
        <v>59.920243161094234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0.78950354609929085</v>
      </c>
      <c r="F407" s="19">
        <f>E407*(365.25/7)</f>
        <v>41.195167173252287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4.0999999999999996</v>
      </c>
      <c r="F409" s="26">
        <f>E409*(365.25/7)</f>
        <v>213.93214285714285</v>
      </c>
      <c r="G409" s="26">
        <v>1</v>
      </c>
      <c r="H409" s="27"/>
      <c r="I409" s="26">
        <f>F409*H411</f>
        <v>8.2476700500608621E-3</v>
      </c>
    </row>
    <row r="410" spans="1:9">
      <c r="C410" s="26" t="s">
        <v>64</v>
      </c>
      <c r="D410" s="26"/>
      <c r="E410" s="19">
        <f>G410*E409</f>
        <v>4.0999999999999996</v>
      </c>
      <c r="F410" s="19">
        <f>E410*(365.25/7)</f>
        <v>213.93214285714285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2.8</v>
      </c>
      <c r="F412" s="26">
        <f>E412*(365.25/7)</f>
        <v>146.1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2.8</v>
      </c>
      <c r="F413" s="19">
        <f>E413*(365.25/7)</f>
        <v>146.1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0.40000000000000568</v>
      </c>
      <c r="F414" s="26">
        <f>E414*(365.25/7)</f>
        <v>20.871428571428869</v>
      </c>
      <c r="G414" s="26">
        <v>1</v>
      </c>
      <c r="H414" s="27"/>
      <c r="I414" s="26">
        <f>F414*AVERAGE(H416:H417)</f>
        <v>2.410274541813633E-3</v>
      </c>
    </row>
    <row r="415" spans="1:9">
      <c r="C415" s="26" t="s">
        <v>66</v>
      </c>
      <c r="D415" s="26"/>
      <c r="E415" s="19">
        <f>G415*E414</f>
        <v>0.40000000000000568</v>
      </c>
      <c r="F415" s="19">
        <f>E415*(365.25/7)</f>
        <v>20.871428571428869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1.1000000000000001</v>
      </c>
      <c r="F418" s="26">
        <f>E418*(365.25/7)</f>
        <v>57.396428571428579</v>
      </c>
      <c r="G418" s="26">
        <v>1</v>
      </c>
      <c r="H418" s="27"/>
      <c r="I418" s="26">
        <f>F418*AVERAGE(H420:H422)</f>
        <v>4.082524404375508E-2</v>
      </c>
    </row>
    <row r="419" spans="1:12">
      <c r="C419" s="26" t="s">
        <v>67</v>
      </c>
      <c r="D419" s="26"/>
      <c r="E419" s="19">
        <f>G419*E418</f>
        <v>1.1000000000000001</v>
      </c>
      <c r="F419" s="19">
        <f>E419*(365.25/7)</f>
        <v>57.396428571428579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33.700000000000003</v>
      </c>
      <c r="F424" s="30">
        <f>E424*(365.25/7)</f>
        <v>1758.4178571428574</v>
      </c>
      <c r="H424" s="31"/>
      <c r="I424" s="30">
        <f>SUM(I403,I409,I412,I414,I418)</f>
        <v>0.10237734772502954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619.29999999999995</v>
      </c>
      <c r="F428" s="30">
        <f>E428*(365.25/7)</f>
        <v>32314.189285714285</v>
      </c>
      <c r="H428" s="31"/>
      <c r="I428" s="39">
        <f>SUM(I424,I400,I361,I346,I301,I289,I251,I234,I200,I154,I135,I122)</f>
        <v>13.164645401418717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4.4245041971941985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0.20085996943753462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0.24397910734896769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4.4073154362376634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0.29547803556134855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6.8424960827714765E-2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2.6255964670100069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6.5068208190611584E-2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0.54731302885256428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0.18372864303307773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0.10237734772502954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13.164645401418717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759.3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144.1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20.100000000000001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21.9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60.2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9.8000000000000007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32.1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24.6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14.7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9.6999999999999993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37.700000000000003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35.5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2.2000000000000002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203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96.5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28.1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21.6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34.4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36.299999999999997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11.9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9.4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1.9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3.2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7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16.899999999999999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5.7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109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27.5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67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14.6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36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0.7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34.299999999999997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71.7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16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13.7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23.2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12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2.5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2.1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65.599999999999994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13.7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9.4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32.200000000000003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3.8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31.1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20.399999999999999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6.4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0.7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3.5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20.100000000000001</v>
      </c>
      <c r="F75" s="26">
        <f>E75*(365.25/7)</f>
        <v>1048.7892857142858</v>
      </c>
      <c r="G75" s="26">
        <v>0.99999999999999989</v>
      </c>
      <c r="H75" s="27"/>
      <c r="I75" s="26">
        <f>SUM(I77,I76)</f>
        <v>1.3094632985304893</v>
      </c>
    </row>
    <row r="76" spans="1:9">
      <c r="C76" s="26" t="s">
        <v>79</v>
      </c>
      <c r="D76" s="26"/>
      <c r="E76" s="19">
        <f>E75*G76</f>
        <v>8.3209677419354833</v>
      </c>
      <c r="F76" s="19">
        <f>E76*(365.25/7)</f>
        <v>434.17620967741937</v>
      </c>
      <c r="G76" s="19">
        <v>0.41397849462365588</v>
      </c>
      <c r="I76" s="19">
        <f>F76*AVERAGE(H78:H79)</f>
        <v>0.54208964509057889</v>
      </c>
    </row>
    <row r="77" spans="1:9">
      <c r="C77" s="26" t="s">
        <v>80</v>
      </c>
      <c r="D77" s="26"/>
      <c r="E77" s="19">
        <f>G77*E75</f>
        <v>11.779032258064515</v>
      </c>
      <c r="F77" s="19">
        <f>E77*(365.25/7)</f>
        <v>614.61307603686635</v>
      </c>
      <c r="G77" s="19">
        <v>0.58602150537634401</v>
      </c>
      <c r="I77" s="19">
        <f>F77*AVERAGE(H78:H79)</f>
        <v>0.76737365343991026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21.9</v>
      </c>
      <c r="F80" s="26">
        <f>E80*(365.25/7)</f>
        <v>1142.7107142857142</v>
      </c>
      <c r="G80" s="26">
        <v>1</v>
      </c>
      <c r="H80" s="27"/>
      <c r="I80" s="26">
        <f>SUM(I81,I84)</f>
        <v>1.9924122958905965</v>
      </c>
    </row>
    <row r="81" spans="1:9">
      <c r="A81" s="19"/>
      <c r="C81" s="26" t="s">
        <v>84</v>
      </c>
      <c r="D81" s="26"/>
      <c r="E81" s="19">
        <f>G81*E80</f>
        <v>18.731489361702128</v>
      </c>
      <c r="F81" s="19">
        <f>E81*(365.25/7)</f>
        <v>977.38235562310035</v>
      </c>
      <c r="G81" s="19">
        <v>0.85531914893617023</v>
      </c>
      <c r="I81" s="19">
        <f>F81*AVERAGE(H82:H83)</f>
        <v>1.9115189158038806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3.1685106382978718</v>
      </c>
      <c r="F84" s="19">
        <f>E84*(365.25/7)</f>
        <v>165.32835866261397</v>
      </c>
      <c r="G84" s="19">
        <v>0.14468085106382977</v>
      </c>
      <c r="I84" s="19">
        <f>F84*AVERAGE(H85:H86)</f>
        <v>8.0893380086715955E-2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60.2</v>
      </c>
      <c r="F88" s="26">
        <f>E88*(365.25/7)</f>
        <v>3141.15</v>
      </c>
      <c r="G88" s="26">
        <v>1</v>
      </c>
      <c r="H88" s="27"/>
      <c r="I88" s="26">
        <f>SUM(I89,I91,I94,I96,I98,I100)</f>
        <v>1.9041738224094047</v>
      </c>
    </row>
    <row r="89" spans="1:9">
      <c r="A89" s="19"/>
      <c r="C89" s="26" t="s">
        <v>91</v>
      </c>
      <c r="D89" s="26"/>
      <c r="E89" s="19">
        <f>G89*E88</f>
        <v>13.811066126855604</v>
      </c>
      <c r="F89" s="19">
        <f>E89*(365.25/7)</f>
        <v>720.64170040485851</v>
      </c>
      <c r="G89" s="19">
        <v>0.22941970310391366</v>
      </c>
      <c r="I89" s="19">
        <f>F89*H90</f>
        <v>0.28862689637499661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9.5052631578947366</v>
      </c>
      <c r="F91" s="19">
        <f>E91*(365.25/7)</f>
        <v>495.97105263157897</v>
      </c>
      <c r="G91" s="19">
        <v>0.15789473684210525</v>
      </c>
      <c r="I91" s="19">
        <f>F91*AVERAGE(H92:H93)</f>
        <v>0.84474333218588782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1.7873144399460192</v>
      </c>
      <c r="F94" s="19">
        <f>E94*(365.25/7)</f>
        <v>93.259514170040504</v>
      </c>
      <c r="G94" s="19">
        <v>2.9689608636977064E-2</v>
      </c>
      <c r="I94" s="19">
        <f>F94*H95</f>
        <v>3.7351716001470144E-2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3.0871794871794873</v>
      </c>
      <c r="F96" s="19">
        <f>E96*(365.25/7)</f>
        <v>161.0846153846154</v>
      </c>
      <c r="G96" s="19">
        <v>5.128205128205128E-2</v>
      </c>
      <c r="I96" s="19">
        <f>F96*H97</f>
        <v>6.4516600366175708E-2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7.717948717948719</v>
      </c>
      <c r="F98" s="19">
        <f>E98*(365.25/7)</f>
        <v>402.71153846153851</v>
      </c>
      <c r="G98" s="19">
        <v>0.12820512820512822</v>
      </c>
      <c r="I98" s="19">
        <f>F98*H99</f>
        <v>0.16129150091543926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24.291228070175443</v>
      </c>
      <c r="F100" s="19">
        <f>E100*(365.25/7)</f>
        <v>1267.4815789473687</v>
      </c>
      <c r="G100" s="19">
        <v>0.40350877192982459</v>
      </c>
      <c r="I100" s="19">
        <f>F100*H101</f>
        <v>0.50764377656543513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9.8000000000000007</v>
      </c>
      <c r="F103" s="26">
        <f>E103*(365.25/7)</f>
        <v>511.35000000000008</v>
      </c>
      <c r="G103" s="26">
        <v>1</v>
      </c>
      <c r="H103" s="27"/>
      <c r="I103" s="26">
        <f>SUM(I104:I105)</f>
        <v>0.15747421603902714</v>
      </c>
    </row>
    <row r="104" spans="1:9">
      <c r="A104" s="19"/>
      <c r="C104" s="26" t="s">
        <v>99</v>
      </c>
      <c r="D104" s="26"/>
      <c r="E104" s="19">
        <f>G104*E103</f>
        <v>2.8000000000000003</v>
      </c>
      <c r="F104" s="19">
        <f>E104*(365.25/7)</f>
        <v>146.10000000000002</v>
      </c>
      <c r="G104" s="19">
        <v>0.2857142857142857</v>
      </c>
      <c r="I104" s="19">
        <f>F104*AVERAGE(H106:H106)</f>
        <v>4.4992633154007755E-2</v>
      </c>
    </row>
    <row r="105" spans="1:9">
      <c r="A105" s="19"/>
      <c r="C105" s="26" t="s">
        <v>100</v>
      </c>
      <c r="D105" s="26"/>
      <c r="E105" s="19">
        <f>G105*E103</f>
        <v>7.0000000000000009</v>
      </c>
      <c r="F105" s="19">
        <f>E105*(365.25/7)</f>
        <v>365.25000000000006</v>
      </c>
      <c r="G105" s="19">
        <v>0.7142857142857143</v>
      </c>
      <c r="I105" s="19">
        <f>F105*AVERAGE(H106:H106)</f>
        <v>0.11248158288501939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32.1</v>
      </c>
      <c r="F108" s="26">
        <f>E108*(365.25/7)</f>
        <v>1674.9321428571429</v>
      </c>
      <c r="G108" s="26">
        <v>0.9973821989528795</v>
      </c>
      <c r="H108" s="27"/>
      <c r="I108" s="26">
        <f>F108*H112</f>
        <v>0.37672052576911602</v>
      </c>
    </row>
    <row r="109" spans="1:9">
      <c r="C109" s="26" t="s">
        <v>102</v>
      </c>
      <c r="D109" s="26"/>
      <c r="E109" s="19">
        <f>G109*E108</f>
        <v>14.201308900523559</v>
      </c>
      <c r="F109" s="19">
        <f>E109*(365.25/7)</f>
        <v>741.00401084517569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17.814659685863873</v>
      </c>
      <c r="F110" s="19">
        <f>E110*(365.25/7)</f>
        <v>929.54349289454001</v>
      </c>
      <c r="G110" s="19">
        <v>0.55497382198952872</v>
      </c>
    </row>
    <row r="111" spans="1:9">
      <c r="C111" s="26" t="s">
        <v>104</v>
      </c>
      <c r="D111" s="26">
        <f>F108-SUM(F109:F110)</f>
        <v>4.3846391174272412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144.1</v>
      </c>
      <c r="F122" s="30">
        <f>E122*(365.25/7)</f>
        <v>7518.9321428571429</v>
      </c>
      <c r="H122" s="31"/>
      <c r="I122" s="30">
        <f>SUM(I108,I103,I88,I80,I75)</f>
        <v>5.7402441586386335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14.7</v>
      </c>
      <c r="F125" s="26">
        <f t="shared" ref="F125:F133" si="0">E125*(365.25/7)</f>
        <v>767.02499999999998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4.8999999999999995</v>
      </c>
      <c r="F126" s="19">
        <f t="shared" si="0"/>
        <v>255.67499999999998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6.1061538461538456</v>
      </c>
      <c r="F127" s="19">
        <f t="shared" si="0"/>
        <v>318.61038461538459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1.5076923076923077</v>
      </c>
      <c r="F128" s="19">
        <f t="shared" si="0"/>
        <v>78.669230769230765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2.1861538461538461</v>
      </c>
      <c r="F129" s="19">
        <f t="shared" si="0"/>
        <v>114.07038461538461</v>
      </c>
      <c r="G129" s="19">
        <v>0.14871794871794872</v>
      </c>
    </row>
    <row r="130" spans="1:9" s="26" customFormat="1">
      <c r="B130" s="26" t="s">
        <v>13</v>
      </c>
      <c r="E130" s="26">
        <f>E12</f>
        <v>9.6999999999999993</v>
      </c>
      <c r="F130" s="19">
        <f t="shared" si="0"/>
        <v>506.13214285714287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9.6999999999999993</v>
      </c>
      <c r="F131" s="19">
        <f t="shared" si="0"/>
        <v>506.13214285714287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24.6</v>
      </c>
      <c r="F135" s="30">
        <f>E135*(365.25/7)</f>
        <v>1283.5928571428572</v>
      </c>
      <c r="H135" s="31"/>
      <c r="I135" s="30">
        <f>F135*H134</f>
        <v>0.39529241985306807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35.5</v>
      </c>
      <c r="F138" s="26">
        <f t="shared" ref="F138:F151" si="1">E138*(365.25/7)</f>
        <v>1852.3392857142858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10.161231884057971</v>
      </c>
      <c r="F139" s="19">
        <f t="shared" si="1"/>
        <v>530.19856366459624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5.6594202898550732</v>
      </c>
      <c r="F140" s="19">
        <f t="shared" si="1"/>
        <v>295.30046583850935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13.248188405797102</v>
      </c>
      <c r="F141" s="19">
        <f t="shared" si="1"/>
        <v>691.27154503105589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3.3442028985507246</v>
      </c>
      <c r="F142" s="19">
        <f t="shared" si="1"/>
        <v>174.49572981366461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1.0289855072463767</v>
      </c>
      <c r="F143" s="19">
        <f t="shared" si="1"/>
        <v>53.690993788819874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0.9003623188405796</v>
      </c>
      <c r="F144" s="19">
        <f t="shared" si="1"/>
        <v>46.979619565217391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1.286231884057971</v>
      </c>
      <c r="F145" s="19">
        <f t="shared" si="1"/>
        <v>67.113742236024848</v>
      </c>
      <c r="G145" s="19">
        <v>3.6231884057971016E-2</v>
      </c>
    </row>
    <row r="146" spans="1:9" s="26" customFormat="1">
      <c r="B146" s="26" t="s">
        <v>18</v>
      </c>
      <c r="E146" s="26">
        <f>E16</f>
        <v>2.2000000000000002</v>
      </c>
      <c r="F146" s="26">
        <f t="shared" si="1"/>
        <v>114.79285714285716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0.92258064516129046</v>
      </c>
      <c r="F147" s="19">
        <f t="shared" si="1"/>
        <v>48.13894009216591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0.24838709677419354</v>
      </c>
      <c r="F148" s="19">
        <f t="shared" si="1"/>
        <v>12.960483870967742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0.78064516129032269</v>
      </c>
      <c r="F149" s="19">
        <f t="shared" si="1"/>
        <v>40.732949308755771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0.17741935483870969</v>
      </c>
      <c r="F150" s="19">
        <f t="shared" si="1"/>
        <v>9.2574884792626744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7.0967741935483872E-2</v>
      </c>
      <c r="F151" s="19">
        <f t="shared" si="1"/>
        <v>3.7029953917050693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37.700000000000003</v>
      </c>
      <c r="F154" s="30">
        <f>E154*(365.25/7)</f>
        <v>1967.132142857143</v>
      </c>
      <c r="H154" s="31"/>
      <c r="I154" s="30">
        <f>F154*AVERAGE(H152:H153)</f>
        <v>0.4866673199500573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96.5</v>
      </c>
      <c r="F157" s="26">
        <f>E157*(365.25/7)</f>
        <v>5035.2321428571431</v>
      </c>
      <c r="G157" s="26">
        <v>1.0151057401812689</v>
      </c>
      <c r="H157" s="27"/>
      <c r="I157" s="26">
        <f>F157*AVERAGE(H159:H160)</f>
        <v>0.68103921638129383</v>
      </c>
    </row>
    <row r="158" spans="1:9">
      <c r="C158" s="26" t="s">
        <v>20</v>
      </c>
      <c r="D158" s="26"/>
      <c r="E158" s="28">
        <f>G158*E157</f>
        <v>96.5</v>
      </c>
      <c r="F158" s="19">
        <f>E158*(365.25/7)</f>
        <v>5035.2321428571431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28.1</v>
      </c>
      <c r="F161" s="26">
        <f>E161*(365.25/7)</f>
        <v>1466.2178571428574</v>
      </c>
      <c r="G161" s="26">
        <v>1</v>
      </c>
      <c r="H161" s="27"/>
      <c r="I161" s="26">
        <f>SUM(I162,I168,I164)</f>
        <v>0.33612907913989309</v>
      </c>
    </row>
    <row r="162" spans="2:9">
      <c r="C162" s="26" t="s">
        <v>130</v>
      </c>
      <c r="D162" s="26"/>
      <c r="E162" s="28">
        <f>G162*E161</f>
        <v>17.470411985018728</v>
      </c>
      <c r="F162" s="19">
        <f>E162*(365.25/7)</f>
        <v>911.58113964687016</v>
      </c>
      <c r="G162" s="19">
        <v>0.62172284644194764</v>
      </c>
      <c r="I162" s="19">
        <f>F162*H163</f>
        <v>0.17585646730972346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1.4734082397003745</v>
      </c>
      <c r="F164" s="19">
        <f>E164*(365.25/7)</f>
        <v>76.880337078651692</v>
      </c>
      <c r="G164" s="19">
        <v>5.2434456928838948E-2</v>
      </c>
      <c r="I164" s="19">
        <f>F164*AVERAGE(H165:H167)</f>
        <v>6.8106872938929031E-2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9.1561797752808989</v>
      </c>
      <c r="F168" s="19">
        <f>E168*(365.25/7)</f>
        <v>477.75638041733549</v>
      </c>
      <c r="G168" s="19">
        <v>0.32584269662921345</v>
      </c>
      <c r="I168" s="19">
        <f>F168*H169</f>
        <v>9.2165738891240592E-2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11.200000000000003</v>
      </c>
      <c r="F170" s="26">
        <f>E170*(365.25/7)</f>
        <v>584.4000000000002</v>
      </c>
      <c r="G170" s="26">
        <v>1</v>
      </c>
      <c r="H170" s="27"/>
      <c r="I170" s="26">
        <f>SUM(I171,I175)</f>
        <v>0.14486375007911426</v>
      </c>
    </row>
    <row r="171" spans="2:9">
      <c r="C171" s="26" t="s">
        <v>137</v>
      </c>
      <c r="D171" s="26"/>
      <c r="E171" s="28">
        <f>G171*E170</f>
        <v>2.0300000000000002</v>
      </c>
      <c r="F171" s="19">
        <f>E171*(365.25/7)</f>
        <v>105.92250000000001</v>
      </c>
      <c r="G171" s="19">
        <v>0.18124999999999999</v>
      </c>
      <c r="I171" s="19">
        <f>F171*AVERAGE(H172:H174)</f>
        <v>9.3834789531339419E-2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9.1700000000000017</v>
      </c>
      <c r="F175" s="19">
        <f>E175*(365.25/7)</f>
        <v>478.47750000000013</v>
      </c>
      <c r="G175" s="19">
        <v>0.81874999999999998</v>
      </c>
      <c r="I175" s="19">
        <f>F175*H176</f>
        <v>5.1028960547774838E-2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21.6</v>
      </c>
      <c r="F177" s="26">
        <f>E177*(365.25/7)</f>
        <v>1127.0571428571429</v>
      </c>
      <c r="G177" s="26">
        <v>0.99595141700404854</v>
      </c>
      <c r="H177" s="27"/>
      <c r="I177" s="26">
        <f>SUM(I178,I180,I182,I184)</f>
        <v>0.1697644040417581</v>
      </c>
    </row>
    <row r="178" spans="1:9">
      <c r="A178" s="34"/>
      <c r="C178" s="26" t="s">
        <v>140</v>
      </c>
      <c r="D178" s="26"/>
      <c r="E178" s="28">
        <f>G178*E177</f>
        <v>1.9238866396761136</v>
      </c>
      <c r="F178" s="19">
        <f>E178*(365.25/7)</f>
        <v>100.38565644881436</v>
      </c>
      <c r="G178" s="19">
        <v>8.9068825910931182E-2</v>
      </c>
      <c r="I178" s="19">
        <f>F178*H179</f>
        <v>1.3384056780231661E-2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0.87449392712550611</v>
      </c>
      <c r="F180" s="19">
        <f>E180*(365.25/7)</f>
        <v>45.629843840370157</v>
      </c>
      <c r="G180" s="19">
        <v>4.048582995951417E-2</v>
      </c>
      <c r="I180" s="19">
        <f>F180*H181</f>
        <v>8.0340840117249408E-3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18.714170040485829</v>
      </c>
      <c r="F182" s="19">
        <f>E182*(365.25/7)</f>
        <v>976.47865818392131</v>
      </c>
      <c r="G182" s="19">
        <v>0.8663967611336032</v>
      </c>
      <c r="I182" s="19">
        <f>F182*H183</f>
        <v>0.147857411298805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4.5629843840370086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4.8885195099647905E-4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34.4</v>
      </c>
      <c r="F186" s="26">
        <f>E186*(365.25/7)</f>
        <v>1794.9428571428571</v>
      </c>
      <c r="G186" s="26">
        <v>0.99722991689750695</v>
      </c>
      <c r="H186" s="27"/>
      <c r="I186" s="26">
        <f>SUM(I187,I189,I191,I193,I195)</f>
        <v>3.0132849623568818</v>
      </c>
    </row>
    <row r="187" spans="1:9">
      <c r="C187" s="26" t="s">
        <v>147</v>
      </c>
      <c r="D187" s="26"/>
      <c r="E187" s="28">
        <f>G187*E186</f>
        <v>29.635457063711911</v>
      </c>
      <c r="F187" s="19">
        <f>E187*(365.25/7)</f>
        <v>1546.3358132172536</v>
      </c>
      <c r="G187" s="19">
        <v>0.86149584487534625</v>
      </c>
      <c r="I187" s="19">
        <f>F187*H188</f>
        <v>2.8696719629413057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3.3351800554016617</v>
      </c>
      <c r="F189" s="19">
        <f>E189*(365.25/7)</f>
        <v>174.02493074792244</v>
      </c>
      <c r="G189" s="19">
        <v>9.6952908587257608E-2</v>
      </c>
      <c r="I189" s="19">
        <f>F189*H190</f>
        <v>0.12378701541732846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1.0481994459833794</v>
      </c>
      <c r="F191" s="19">
        <f>E191*(365.25/7)</f>
        <v>54.693549663632766</v>
      </c>
      <c r="G191" s="19">
        <v>3.0470914127423823E-2</v>
      </c>
      <c r="I191" s="19">
        <f>F191*H192</f>
        <v>1.5430276210360052E-2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4.9721408785121639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1.0989269469719302E-3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0.28587257617728529</v>
      </c>
      <c r="F195" s="19">
        <f>E195*(365.25/7)</f>
        <v>14.916422635536208</v>
      </c>
      <c r="G195" s="19">
        <v>8.3102493074792231E-3</v>
      </c>
      <c r="I195" s="19">
        <f>F195*H196</f>
        <v>3.2967808409157277E-3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11.200000000000003</v>
      </c>
      <c r="F197" s="26">
        <f>E197*(365.25/7)</f>
        <v>584.4000000000002</v>
      </c>
      <c r="G197" s="26">
        <v>1</v>
      </c>
      <c r="H197" s="27"/>
      <c r="I197" s="26">
        <f>F197*H199</f>
        <v>3.3588108186292723E-2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203</v>
      </c>
      <c r="F200" s="30">
        <f>E200*(365.25/7)</f>
        <v>10592.25</v>
      </c>
      <c r="H200" s="31"/>
      <c r="I200" s="30">
        <f>SUM(I161,I170,I157,I177,I186,I197)</f>
        <v>4.3786695201852339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11.9</v>
      </c>
      <c r="F203" s="26">
        <f>E203*(365.25/7)</f>
        <v>620.92500000000007</v>
      </c>
      <c r="G203" s="26">
        <v>0.97826086956521752</v>
      </c>
      <c r="H203" s="27"/>
      <c r="I203" s="26">
        <f>SUM(I204,I206,I208)</f>
        <v>0.13817893207995383</v>
      </c>
    </row>
    <row r="204" spans="1:9">
      <c r="A204" s="19"/>
      <c r="C204" s="26" t="s">
        <v>159</v>
      </c>
      <c r="D204" s="26"/>
      <c r="E204" s="28">
        <f>G204*E203</f>
        <v>10.089130434782611</v>
      </c>
      <c r="F204" s="19">
        <f>E204*(365.25/7)</f>
        <v>526.43641304347841</v>
      </c>
      <c r="G204" s="19">
        <v>0.84782608695652184</v>
      </c>
      <c r="I204" s="19">
        <f>F204*H205</f>
        <v>0.11592585399581422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1.5521739130434782</v>
      </c>
      <c r="F206" s="19">
        <f>E206*(365.25/7)</f>
        <v>80.990217391304341</v>
      </c>
      <c r="G206" s="19">
        <v>0.13043478260869565</v>
      </c>
      <c r="I206" s="19">
        <f>F206*H207</f>
        <v>2.0813495725506725E-2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13.498369565217331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1.439582358632871E-3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2.8999999999999986</v>
      </c>
      <c r="F210" s="26">
        <f>E210*(365.25/7)</f>
        <v>151.31785714285706</v>
      </c>
      <c r="G210" s="26">
        <v>1</v>
      </c>
      <c r="H210" s="27"/>
      <c r="I210" s="26">
        <f>F211*H212</f>
        <v>3.8886839352697419E-2</v>
      </c>
    </row>
    <row r="211" spans="1:9">
      <c r="A211" s="19"/>
      <c r="C211" s="26" t="s">
        <v>28</v>
      </c>
      <c r="D211" s="26"/>
      <c r="E211" s="28">
        <f>G211*E210</f>
        <v>2.8999999999999986</v>
      </c>
      <c r="F211" s="19">
        <f>E211*(365.25/7)</f>
        <v>151.31785714285706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9.4</v>
      </c>
      <c r="F213" s="26">
        <f>E213*(365.25/7)</f>
        <v>490.47857142857146</v>
      </c>
      <c r="G213" s="26">
        <v>1</v>
      </c>
      <c r="H213" s="27"/>
      <c r="I213" s="26">
        <f>SUM(I214,I215,I217)</f>
        <v>8.754517577370638E-2</v>
      </c>
    </row>
    <row r="214" spans="1:9">
      <c r="A214" s="19"/>
      <c r="C214" s="26" t="s">
        <v>163</v>
      </c>
      <c r="D214" s="26"/>
      <c r="E214" s="28">
        <f>G214*E213</f>
        <v>7.833333333333333</v>
      </c>
      <c r="F214" s="19">
        <f>E214*(365.25/7)</f>
        <v>408.73214285714283</v>
      </c>
      <c r="G214" s="19">
        <v>0.83333333333333326</v>
      </c>
      <c r="I214" s="19">
        <f>F214*H216</f>
        <v>7.6097459833012082E-2</v>
      </c>
    </row>
    <row r="215" spans="1:9">
      <c r="A215" s="19"/>
      <c r="C215" s="26" t="s">
        <v>164</v>
      </c>
      <c r="D215" s="26"/>
      <c r="E215" s="28">
        <f>G215*E213</f>
        <v>0.78333333333333333</v>
      </c>
      <c r="F215" s="19">
        <f>E215*(365.25/7)</f>
        <v>40.87321428571429</v>
      </c>
      <c r="G215" s="19">
        <v>8.3333333333333329E-2</v>
      </c>
      <c r="I215" s="19">
        <f>F215*H216</f>
        <v>7.6097459833012098E-3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0.78333333333333333</v>
      </c>
      <c r="F217" s="19">
        <f>E217*(365.25/7)</f>
        <v>40.87321428571429</v>
      </c>
      <c r="G217" s="19">
        <v>8.3333333333333329E-2</v>
      </c>
      <c r="I217" s="19">
        <f>F217*AVERAGE(H218:H219)</f>
        <v>3.8379699573930894E-3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1.9</v>
      </c>
      <c r="F220" s="26">
        <f>E220*(365.25/7)</f>
        <v>99.13928571428572</v>
      </c>
      <c r="G220" s="26">
        <v>1</v>
      </c>
      <c r="H220" s="27"/>
      <c r="I220" s="26">
        <f>F220*H222</f>
        <v>1.7349799205104974E-2</v>
      </c>
    </row>
    <row r="221" spans="1:9">
      <c r="A221" s="19"/>
      <c r="C221" s="26" t="s">
        <v>168</v>
      </c>
      <c r="D221" s="26"/>
      <c r="E221" s="28">
        <f>G221*E220</f>
        <v>1.9</v>
      </c>
      <c r="F221" s="19">
        <f>E221*(365.25/7)</f>
        <v>99.13928571428572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3.2</v>
      </c>
      <c r="F223" s="26">
        <f>E223*(365.25/7)</f>
        <v>166.97142857142859</v>
      </c>
      <c r="G223" s="26">
        <v>1</v>
      </c>
      <c r="H223" s="27"/>
      <c r="I223" s="26">
        <f>SUM(I224:I225)</f>
        <v>2.9220714450703116E-2</v>
      </c>
    </row>
    <row r="224" spans="1:9">
      <c r="A224" s="19"/>
      <c r="C224" s="26" t="s">
        <v>170</v>
      </c>
      <c r="D224" s="26"/>
      <c r="E224" s="28">
        <f>G224*E223</f>
        <v>1.5333333333333332</v>
      </c>
      <c r="F224" s="19">
        <f>E224*(365.25/7)</f>
        <v>80.007142857142853</v>
      </c>
      <c r="G224" s="19">
        <v>0.47916666666666663</v>
      </c>
      <c r="I224" s="19">
        <f>F224*H226</f>
        <v>1.4001592340961906E-2</v>
      </c>
    </row>
    <row r="225" spans="1:9">
      <c r="A225" s="19"/>
      <c r="C225" s="26" t="s">
        <v>171</v>
      </c>
      <c r="D225" s="26"/>
      <c r="E225" s="28">
        <f>G225*E223</f>
        <v>1.666666666666667</v>
      </c>
      <c r="F225" s="19">
        <f>E225*(365.25/7)</f>
        <v>86.964285714285737</v>
      </c>
      <c r="G225" s="19">
        <v>0.52083333333333337</v>
      </c>
      <c r="I225" s="19">
        <f>F225*H226</f>
        <v>1.5219122109741207E-2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7</v>
      </c>
      <c r="F227" s="26">
        <f>E227*(365.25/7)</f>
        <v>365.25</v>
      </c>
      <c r="G227" s="26">
        <v>0.9882352941176471</v>
      </c>
      <c r="H227" s="27"/>
      <c r="I227" s="26">
        <f>SUM(I228,I231)</f>
        <v>5.5450454435316265E-2</v>
      </c>
    </row>
    <row r="228" spans="1:9">
      <c r="A228" s="19"/>
      <c r="C228" s="26" t="s">
        <v>172</v>
      </c>
      <c r="D228" s="26"/>
      <c r="E228" s="28">
        <f>G228*E227</f>
        <v>5.105882352941177</v>
      </c>
      <c r="F228" s="19">
        <f>E228*(365.25/7)</f>
        <v>266.41764705882355</v>
      </c>
      <c r="G228" s="19">
        <v>0.72941176470588243</v>
      </c>
      <c r="I228" s="19">
        <f>F228*AVERAGE(H229:H230)</f>
        <v>4.7414862357964174E-2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1.8117647058823532</v>
      </c>
      <c r="F231" s="19">
        <f>E231*(365.25/7)</f>
        <v>94.535294117647069</v>
      </c>
      <c r="G231" s="19">
        <v>0.25882352941176473</v>
      </c>
      <c r="I231" s="19">
        <f>F231*AVERAGE(H232:H233)</f>
        <v>8.0355920773520911E-3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36.299999999999997</v>
      </c>
      <c r="F234" s="30">
        <f>E234*(365.25/7)</f>
        <v>1894.0821428571428</v>
      </c>
      <c r="H234" s="31"/>
      <c r="I234" s="30">
        <f>SUM(I227,I220,I213,I210,I203,I223)</f>
        <v>0.36663191529748201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5.7</v>
      </c>
      <c r="F237" s="26">
        <f>E237*(365.25/7)</f>
        <v>297.41785714285714</v>
      </c>
      <c r="G237" s="26">
        <v>0.98648648648648651</v>
      </c>
      <c r="H237" s="27"/>
      <c r="I237" s="26">
        <f>SUM(I238,I239,I241)</f>
        <v>5.3340147162161407E-2</v>
      </c>
    </row>
    <row r="238" spans="1:9">
      <c r="C238" s="26" t="s">
        <v>177</v>
      </c>
      <c r="D238" s="26"/>
      <c r="E238" s="19">
        <f>G238*E237</f>
        <v>4.5445945945945949</v>
      </c>
      <c r="F238" s="19">
        <f>E238*(365.25/7)</f>
        <v>237.1304536679537</v>
      </c>
      <c r="G238" s="19">
        <v>0.79729729729729726</v>
      </c>
      <c r="I238" s="19">
        <f>F238*H240</f>
        <v>4.2906284111639555E-2</v>
      </c>
    </row>
    <row r="239" spans="1:9">
      <c r="C239" s="26" t="s">
        <v>178</v>
      </c>
      <c r="D239" s="26"/>
      <c r="E239" s="19">
        <f>G239*E237</f>
        <v>0.15405405405405406</v>
      </c>
      <c r="F239" s="19">
        <f>E239*(365.25/7)</f>
        <v>8.0383204633204635</v>
      </c>
      <c r="G239" s="19">
        <v>2.7027027027027029E-2</v>
      </c>
      <c r="I239" s="19">
        <f>F239*H240</f>
        <v>1.4544503088691372E-3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0.92432432432432421</v>
      </c>
      <c r="F241" s="19">
        <f>E241*(365.25/7)</f>
        <v>48.229922779922774</v>
      </c>
      <c r="G241" s="19">
        <v>0.16216216216216214</v>
      </c>
      <c r="I241" s="19">
        <f>F241*H242</f>
        <v>8.9794127416527193E-3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5.6</v>
      </c>
      <c r="F243" s="26">
        <f>E243*(365.25/7)</f>
        <v>292.2</v>
      </c>
      <c r="G243" s="26">
        <v>0.96129032258064506</v>
      </c>
      <c r="H243" s="27"/>
      <c r="I243" s="26">
        <f>SUM(I244,I245,I246)</f>
        <v>1.4870635927485588E-2</v>
      </c>
    </row>
    <row r="244" spans="1:9">
      <c r="C244" s="26" t="s">
        <v>180</v>
      </c>
      <c r="D244" s="26"/>
      <c r="E244" s="19">
        <f>G244*E243</f>
        <v>3.7935483870967737</v>
      </c>
      <c r="F244" s="19">
        <f>E244*(365.25/7)</f>
        <v>197.94193548387094</v>
      </c>
      <c r="G244" s="19">
        <v>0.67741935483870963</v>
      </c>
      <c r="I244" s="19">
        <f>F244*H247</f>
        <v>1.0139069950558355E-2</v>
      </c>
    </row>
    <row r="245" spans="1:9">
      <c r="C245" s="26" t="s">
        <v>181</v>
      </c>
      <c r="D245" s="26"/>
      <c r="E245" s="19">
        <f>G245*E243</f>
        <v>1.5896774193548386</v>
      </c>
      <c r="F245" s="19">
        <f>E245*(365.25/7)</f>
        <v>82.947096774193554</v>
      </c>
      <c r="G245" s="19">
        <v>0.28387096774193549</v>
      </c>
      <c r="I245" s="19">
        <f>F245*H247</f>
        <v>4.2487531221387402E-3</v>
      </c>
    </row>
    <row r="246" spans="1:9">
      <c r="C246" s="26" t="s">
        <v>182</v>
      </c>
      <c r="D246" s="26"/>
      <c r="E246" s="19">
        <f>G246*E243</f>
        <v>0.18064516129032257</v>
      </c>
      <c r="F246" s="19">
        <f>E246*(365.25/7)</f>
        <v>9.4258064516129032</v>
      </c>
      <c r="G246" s="19">
        <v>3.2258064516129031E-2</v>
      </c>
      <c r="I246" s="19">
        <f>F246*H247</f>
        <v>4.8281285478849313E-4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5.6</v>
      </c>
      <c r="F248" s="19">
        <f>E248*(365.25/7)</f>
        <v>292.2</v>
      </c>
      <c r="G248" s="26">
        <v>1</v>
      </c>
      <c r="H248" s="27"/>
      <c r="I248" s="26">
        <f>F248*H250</f>
        <v>2.6372774387592557E-2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16.899999999999999</v>
      </c>
      <c r="F251" s="30">
        <f>E251*(365.25/7)</f>
        <v>881.81785714285706</v>
      </c>
      <c r="H251" s="31"/>
      <c r="I251" s="30">
        <f>SUM(I248,I243,I237)</f>
        <v>9.4583557477239552E-2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27.5</v>
      </c>
      <c r="F254" s="26">
        <f>E254*(365.25/7)</f>
        <v>1434.9107142857144</v>
      </c>
      <c r="G254" s="26">
        <v>0.96780684104627757</v>
      </c>
      <c r="H254" s="27"/>
      <c r="I254" s="26">
        <f>F254*H259</f>
        <v>0.19820687863431458</v>
      </c>
    </row>
    <row r="255" spans="1:9">
      <c r="C255" s="26" t="s">
        <v>186</v>
      </c>
      <c r="D255" s="26"/>
      <c r="E255" s="19">
        <f>G255*E254</f>
        <v>5.9758551307847085</v>
      </c>
      <c r="F255" s="19">
        <f>E255*(365.25/7)</f>
        <v>311.81158378844498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20.251509054325954</v>
      </c>
      <c r="F256" s="19">
        <f>E256*(365.25/7)</f>
        <v>1056.6948117275078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0.38732394366197181</v>
      </c>
      <c r="F258" s="19">
        <f>E258*(365.25/7)</f>
        <v>20.210010060362173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67</v>
      </c>
      <c r="F260" s="26">
        <f>E260*(365.25/7)</f>
        <v>3495.9642857142858</v>
      </c>
      <c r="G260" s="26">
        <v>1</v>
      </c>
      <c r="H260" s="27"/>
      <c r="I260" s="26">
        <f>SUM(I261,I263,I265,I267,I269)</f>
        <v>3.8256156673846977</v>
      </c>
    </row>
    <row r="261" spans="1:9">
      <c r="C261" s="26" t="s">
        <v>191</v>
      </c>
      <c r="D261" s="26"/>
      <c r="E261" s="19">
        <f>G261*E260</f>
        <v>6.1085383502170769</v>
      </c>
      <c r="F261" s="19">
        <f>E261*(365.25/7)</f>
        <v>318.73480463096962</v>
      </c>
      <c r="G261" s="19">
        <v>9.1172214182344433E-2</v>
      </c>
      <c r="I261" s="19">
        <f>F261*H262</f>
        <v>4.402742979689208E-2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37.232995658465995</v>
      </c>
      <c r="F263" s="19">
        <f>E263*(365.25/7)</f>
        <v>1942.7645234649578</v>
      </c>
      <c r="G263" s="19">
        <v>0.55571635311143275</v>
      </c>
      <c r="I263" s="19">
        <f>F263*H264</f>
        <v>3.5564694720498791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3.6845151953690305</v>
      </c>
      <c r="F265" s="19">
        <f>E265*(365.25/7)</f>
        <v>192.25273930121978</v>
      </c>
      <c r="G265" s="19">
        <v>5.4992764109985527E-2</v>
      </c>
      <c r="I265" s="19">
        <f>F265*H266</f>
        <v>4.2491096091086554E-2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9.0173661360347328</v>
      </c>
      <c r="F267" s="19">
        <f>E267*(365.25/7)</f>
        <v>470.51328302666946</v>
      </c>
      <c r="G267" s="19">
        <v>0.13458755426917512</v>
      </c>
      <c r="I267" s="19">
        <f>F267*H268</f>
        <v>5.0179587873561297E-2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10.956584659913171</v>
      </c>
      <c r="F269" s="19">
        <f>E269*(365.25/7)</f>
        <v>571.69893529046942</v>
      </c>
      <c r="G269" s="19">
        <v>0.16353111432706224</v>
      </c>
      <c r="I269" s="19">
        <f>F269*H270</f>
        <v>0.13244808157327831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14.6</v>
      </c>
      <c r="F271" s="26">
        <f>E271*(365.25/7)</f>
        <v>761.80714285714282</v>
      </c>
      <c r="G271" s="26">
        <v>1.0047169811320757</v>
      </c>
      <c r="H271" s="27"/>
      <c r="I271" s="26">
        <f>SUM(I272,I274,I276,I278,I280,I282,I287)</f>
        <v>0.69288006177557393</v>
      </c>
    </row>
    <row r="272" spans="1:9">
      <c r="A272" s="19"/>
      <c r="C272" s="26" t="s">
        <v>198</v>
      </c>
      <c r="D272" s="26"/>
      <c r="E272" s="19">
        <f>G272*E271</f>
        <v>0.34433962264150947</v>
      </c>
      <c r="F272" s="19">
        <f>E272*(365.25/7)</f>
        <v>17.967149595687335</v>
      </c>
      <c r="G272" s="19">
        <v>2.358490566037736E-2</v>
      </c>
      <c r="I272" s="19">
        <f>F272*H273</f>
        <v>2.9970642826035232E-2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2.3415094339622642</v>
      </c>
      <c r="F274" s="19">
        <f>E274*(365.25/7)</f>
        <v>122.17661725067386</v>
      </c>
      <c r="G274" s="19">
        <v>0.16037735849056603</v>
      </c>
      <c r="I274" s="19">
        <f>F274*H275</f>
        <v>0.22365932885956455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1.3084905660377357</v>
      </c>
      <c r="F276" s="19">
        <f>E276*(365.25/7)</f>
        <v>68.275168463611863</v>
      </c>
      <c r="G276" s="19">
        <v>8.9622641509433956E-2</v>
      </c>
      <c r="I276" s="19">
        <f>F276*H277</f>
        <v>5.6777329360226635E-2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7.9198113207547172</v>
      </c>
      <c r="F278" s="19">
        <f>E278*(365.25/7)</f>
        <v>413.24444070080864</v>
      </c>
      <c r="G278" s="19">
        <v>0.54245283018867929</v>
      </c>
      <c r="I278" s="19">
        <f>F278*H279</f>
        <v>0.34365225665400334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0.34433962264150947</v>
      </c>
      <c r="F280" s="19">
        <f>E280*(365.25/7)</f>
        <v>17.967149595687335</v>
      </c>
      <c r="G280" s="19">
        <v>2.358490566037736E-2</v>
      </c>
      <c r="I280" s="19">
        <f>F280*H281</f>
        <v>9.6827876331578751E-3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2.4103773584905661</v>
      </c>
      <c r="F287" s="19">
        <f>E287*(365.25/7)</f>
        <v>125.77004716981133</v>
      </c>
      <c r="G287" s="19">
        <v>0.16509433962264153</v>
      </c>
      <c r="I287" s="19">
        <f>F287*H288</f>
        <v>2.9137716442586371E-2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109</v>
      </c>
      <c r="F289" s="30">
        <f>E289*(365.25/7)</f>
        <v>5687.4642857142862</v>
      </c>
      <c r="H289" s="31"/>
      <c r="I289" s="30">
        <f>SUM(I254,I260,I271)</f>
        <v>4.7167026077945859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0.7</v>
      </c>
      <c r="F292" s="26">
        <f>E292*(365.25/7)</f>
        <v>36.524999999999999</v>
      </c>
      <c r="G292" s="26">
        <v>1</v>
      </c>
      <c r="H292" s="27"/>
      <c r="I292" s="26">
        <f>F292*H294</f>
        <v>8.2559359397459658E-3</v>
      </c>
    </row>
    <row r="293" spans="1:9">
      <c r="C293" s="26" t="s">
        <v>42</v>
      </c>
      <c r="D293" s="26"/>
      <c r="E293" s="19">
        <f>G293*E292</f>
        <v>0.7</v>
      </c>
      <c r="F293" s="19">
        <f>E293*(365.25/7)</f>
        <v>36.524999999999999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</v>
      </c>
      <c r="F295" s="26">
        <f>E295*(365.25/7)</f>
        <v>52.178571428571431</v>
      </c>
      <c r="G295" s="26">
        <v>1</v>
      </c>
      <c r="H295" s="27"/>
      <c r="I295" s="26">
        <f>F295*H297</f>
        <v>9.7145693403845219E-3</v>
      </c>
    </row>
    <row r="296" spans="1:9">
      <c r="C296" s="26" t="s">
        <v>43</v>
      </c>
      <c r="D296" s="26"/>
      <c r="E296" s="19">
        <f>G296*E295</f>
        <v>1</v>
      </c>
      <c r="F296" s="19">
        <f>E296*(365.25/7)</f>
        <v>52.178571428571431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34.299999999999997</v>
      </c>
      <c r="F298" s="26">
        <f>E298*(365.25/7)</f>
        <v>1789.7249999999999</v>
      </c>
      <c r="G298" s="26">
        <v>1</v>
      </c>
      <c r="H298" s="27"/>
      <c r="I298" s="26">
        <f>F298*H300</f>
        <v>7.9850917862081136E-2</v>
      </c>
    </row>
    <row r="299" spans="1:9">
      <c r="C299" s="26" t="s">
        <v>44</v>
      </c>
      <c r="D299" s="26"/>
      <c r="E299" s="19">
        <f>G299*E298</f>
        <v>34.299999999999997</v>
      </c>
      <c r="F299" s="19">
        <f>E299*(365.25/7)</f>
        <v>1789.7249999999999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36</v>
      </c>
      <c r="F301" s="30">
        <f>E301*(365.25/7)</f>
        <v>1878.4285714285716</v>
      </c>
      <c r="H301" s="31"/>
      <c r="I301" s="30">
        <f>SUM(I292,I295,I298)</f>
        <v>9.7821423142211622E-2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16</v>
      </c>
      <c r="F304" s="26">
        <f>E304*(365.25/7)</f>
        <v>834.85714285714289</v>
      </c>
      <c r="G304" s="26">
        <v>1.0000000000000002</v>
      </c>
      <c r="H304" s="27"/>
      <c r="I304" s="26">
        <f>SUM(I305,I306,I307,I309)</f>
        <v>0.15403036109761037</v>
      </c>
    </row>
    <row r="305" spans="1:9">
      <c r="C305" s="26" t="s">
        <v>212</v>
      </c>
      <c r="D305" s="26"/>
      <c r="E305" s="19">
        <f>G305*E304</f>
        <v>8.112676056338028</v>
      </c>
      <c r="F305" s="19">
        <f>E305*(365.25/7)</f>
        <v>423.30784708249496</v>
      </c>
      <c r="G305" s="19">
        <v>0.50704225352112675</v>
      </c>
      <c r="I305" s="19">
        <f>F305*H308</f>
        <v>7.8811154085373022E-2</v>
      </c>
    </row>
    <row r="306" spans="1:9">
      <c r="C306" s="26" t="s">
        <v>213</v>
      </c>
      <c r="D306" s="26"/>
      <c r="E306" s="19">
        <f>G306*E304</f>
        <v>4.1690140845070429</v>
      </c>
      <c r="F306" s="19">
        <f>E306*(365.25/7)</f>
        <v>217.53319919517108</v>
      </c>
      <c r="G306" s="19">
        <v>0.26056338028169018</v>
      </c>
      <c r="I306" s="19">
        <f>F306*H308</f>
        <v>4.0500176404983372E-2</v>
      </c>
    </row>
    <row r="307" spans="1:9">
      <c r="C307" s="26" t="s">
        <v>214</v>
      </c>
      <c r="D307" s="26"/>
      <c r="E307" s="19">
        <f>G307*E304</f>
        <v>3.3802816901408455</v>
      </c>
      <c r="F307" s="19">
        <f>E307*(365.25/7)</f>
        <v>176.37826961770625</v>
      </c>
      <c r="G307" s="19">
        <v>0.21126760563380284</v>
      </c>
      <c r="I307" s="19">
        <f>F307*H308</f>
        <v>3.2837980868905429E-2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0.3380281690140845</v>
      </c>
      <c r="F309" s="19">
        <f>E309*(365.25/7)</f>
        <v>17.637826961770624</v>
      </c>
      <c r="G309" s="19">
        <v>2.1126760563380281E-2</v>
      </c>
      <c r="I309" s="19">
        <f>F309*H310</f>
        <v>1.8810497383485584E-3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1.1000000000000014</v>
      </c>
      <c r="F311" s="26">
        <f>E311*(365.25/7)</f>
        <v>57.39642857142865</v>
      </c>
      <c r="G311" s="26">
        <v>1</v>
      </c>
      <c r="H311" s="27"/>
      <c r="I311" s="26">
        <f>E311*H313</f>
        <v>1.9250470676797935E-4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13.7</v>
      </c>
      <c r="F314" s="26">
        <f>E314*(365.25/7)</f>
        <v>714.84642857142853</v>
      </c>
      <c r="G314" s="26">
        <v>1.0050251256281406</v>
      </c>
      <c r="H314" s="27"/>
      <c r="I314" s="26">
        <f>SUM(I315,I316,I318,I320)</f>
        <v>0.18147143167144086</v>
      </c>
    </row>
    <row r="315" spans="1:9">
      <c r="A315" s="19"/>
      <c r="C315" s="26" t="s">
        <v>216</v>
      </c>
      <c r="D315" s="26"/>
      <c r="E315" s="19">
        <f>G315*E314</f>
        <v>2.891457286432161</v>
      </c>
      <c r="F315" s="19">
        <f>E315*(365.25/7)</f>
        <v>150.87211055276384</v>
      </c>
      <c r="G315" s="19">
        <v>0.21105527638190957</v>
      </c>
      <c r="I315" s="19">
        <f>F315*H317</f>
        <v>2.6403264910387206E-2</v>
      </c>
    </row>
    <row r="316" spans="1:9">
      <c r="A316" s="19"/>
      <c r="C316" s="26" t="s">
        <v>217</v>
      </c>
      <c r="D316" s="26"/>
      <c r="E316" s="19">
        <f>G316*E314</f>
        <v>3.0979899497487438</v>
      </c>
      <c r="F316" s="19">
        <f>E316*(365.25/7)</f>
        <v>161.64868987796123</v>
      </c>
      <c r="G316" s="19">
        <v>0.22613065326633167</v>
      </c>
      <c r="I316" s="19">
        <f>F316*H317</f>
        <v>2.8289212403986286E-2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3.8552763819095475</v>
      </c>
      <c r="F318" s="19">
        <f>E318*(365.25/7)</f>
        <v>201.16281407035174</v>
      </c>
      <c r="G318" s="19">
        <v>0.28140703517587939</v>
      </c>
      <c r="I318" s="19">
        <f>F318*H319</f>
        <v>9.0945951978684741E-2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3.9241206030150755</v>
      </c>
      <c r="F320" s="19">
        <f>E320*(365.25/7)</f>
        <v>204.7550071787509</v>
      </c>
      <c r="G320" s="19">
        <v>0.28643216080402012</v>
      </c>
      <c r="I320" s="19">
        <f>F320*H321</f>
        <v>3.5833002378382633E-2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23.2</v>
      </c>
      <c r="F322" s="26">
        <f>E322*(365.25/7)</f>
        <v>1210.5428571428572</v>
      </c>
      <c r="G322" s="26">
        <v>1.0000000000000002</v>
      </c>
      <c r="H322" s="27"/>
      <c r="I322" s="26">
        <f>SUM(I323,I325,I327,I329)</f>
        <v>0.11419644059751487</v>
      </c>
    </row>
    <row r="323" spans="1:9">
      <c r="A323" s="19"/>
      <c r="C323" s="26" t="s">
        <v>221</v>
      </c>
      <c r="D323" s="26"/>
      <c r="E323" s="19">
        <f>G323*E322</f>
        <v>6.4170212765957446</v>
      </c>
      <c r="F323" s="19">
        <f>E323*(365.25/7)</f>
        <v>334.83100303951369</v>
      </c>
      <c r="G323" s="19">
        <v>0.27659574468085107</v>
      </c>
      <c r="I323" s="19">
        <f>F323*H324</f>
        <v>4.9890503167753494E-2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11.987841945288753</v>
      </c>
      <c r="F325" s="19">
        <f>E325*(365.25/7)</f>
        <v>625.50846721667392</v>
      </c>
      <c r="G325" s="19">
        <v>0.51671732522796354</v>
      </c>
      <c r="I325" s="19">
        <f>F325*H326</f>
        <v>4.8987577474918165E-2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1.621884498480243</v>
      </c>
      <c r="F327" s="19">
        <f>E327*(365.25/7)</f>
        <v>84.627616152844112</v>
      </c>
      <c r="G327" s="19">
        <v>6.9908814589665649E-2</v>
      </c>
      <c r="I327" s="19">
        <f>F327*H328</f>
        <v>6.5157725829833642E-3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3.1732522796352587</v>
      </c>
      <c r="F329" s="19">
        <f>E329*(365.25/7)</f>
        <v>165.57577073382546</v>
      </c>
      <c r="G329" s="19">
        <v>0.13677811550151978</v>
      </c>
      <c r="I329" s="19">
        <f>F329*H330</f>
        <v>8.8025873718598508E-3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12</v>
      </c>
      <c r="F331" s="26">
        <f>E331*(365.25/7)</f>
        <v>626.14285714285711</v>
      </c>
      <c r="G331" s="26">
        <v>1.0098039215686276</v>
      </c>
      <c r="H331" s="27"/>
      <c r="I331" s="26">
        <f>SUM(I332:I334,I335)</f>
        <v>0.26827369292907116</v>
      </c>
    </row>
    <row r="332" spans="1:9">
      <c r="A332" s="19"/>
      <c r="C332" s="26" t="s">
        <v>230</v>
      </c>
      <c r="D332" s="26"/>
      <c r="E332" s="19">
        <f>G332*E331</f>
        <v>3.882352941176471</v>
      </c>
      <c r="F332" s="19">
        <f>E332*(365.25/7)</f>
        <v>202.57563025210086</v>
      </c>
      <c r="G332" s="19">
        <v>0.3235294117647059</v>
      </c>
      <c r="I332" s="19">
        <f>F332*$H$336</f>
        <v>8.5951765695721827E-2</v>
      </c>
    </row>
    <row r="333" spans="1:9">
      <c r="A333" s="19"/>
      <c r="C333" s="26" t="s">
        <v>231</v>
      </c>
      <c r="D333" s="26"/>
      <c r="E333" s="19">
        <f>G333*E331</f>
        <v>3.882352941176471</v>
      </c>
      <c r="F333" s="19">
        <f>E333*(365.25/7)</f>
        <v>202.57563025210086</v>
      </c>
      <c r="G333" s="19">
        <v>0.3235294117647059</v>
      </c>
      <c r="I333" s="19">
        <f>F333*$H$336</f>
        <v>8.5951765695721827E-2</v>
      </c>
    </row>
    <row r="334" spans="1:9">
      <c r="A334" s="19"/>
      <c r="C334" s="26" t="s">
        <v>232</v>
      </c>
      <c r="D334" s="26"/>
      <c r="E334" s="19">
        <f>G334*E331</f>
        <v>1.2941176470588238</v>
      </c>
      <c r="F334" s="19">
        <f>E334*(365.25/7)</f>
        <v>67.525210084033631</v>
      </c>
      <c r="G334" s="19">
        <v>0.10784313725490198</v>
      </c>
      <c r="I334" s="19">
        <f>F334*$H$336</f>
        <v>2.8650588565240612E-2</v>
      </c>
    </row>
    <row r="335" spans="1:9">
      <c r="A335" s="19"/>
      <c r="C335" s="26" t="s">
        <v>233</v>
      </c>
      <c r="D335" s="26"/>
      <c r="E335" s="19">
        <f>G335*E331</f>
        <v>3.0588235294117654</v>
      </c>
      <c r="F335" s="19">
        <f>E335*(365.25/7)</f>
        <v>159.60504201680678</v>
      </c>
      <c r="G335" s="19">
        <v>0.25490196078431376</v>
      </c>
      <c r="I335" s="19">
        <f>F335*$H$336</f>
        <v>6.7719572972386913E-2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2.5</v>
      </c>
      <c r="F337" s="26">
        <f>E337*(365.25/7)</f>
        <v>130.44642857142858</v>
      </c>
      <c r="G337" s="26">
        <v>1</v>
      </c>
      <c r="H337" s="27"/>
      <c r="I337" s="26">
        <f>F337*H339</f>
        <v>2.6203844667997377E-2</v>
      </c>
    </row>
    <row r="338" spans="1:9">
      <c r="A338" s="19"/>
      <c r="C338" s="26" t="s">
        <v>51</v>
      </c>
      <c r="D338" s="26"/>
      <c r="E338" s="19">
        <f>G338*E337</f>
        <v>2.5</v>
      </c>
      <c r="F338" s="19">
        <f>E338*(365.25/7)</f>
        <v>130.44642857142858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1.1000000000000014</v>
      </c>
      <c r="F340" s="26">
        <f>E340*(365.25/7)</f>
        <v>57.39642857142865</v>
      </c>
      <c r="G340" s="26">
        <v>1</v>
      </c>
      <c r="H340" s="27"/>
      <c r="I340" s="26">
        <f>F340*H342</f>
        <v>1.152969165391886E-2</v>
      </c>
    </row>
    <row r="341" spans="1:9">
      <c r="A341" s="19"/>
      <c r="C341" s="26" t="s">
        <v>52</v>
      </c>
      <c r="D341" s="26"/>
      <c r="E341" s="19">
        <f>G341*E340</f>
        <v>1.1000000000000014</v>
      </c>
      <c r="F341" s="19">
        <f>E341*(365.25/7)</f>
        <v>57.39642857142865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2.1</v>
      </c>
      <c r="F343" s="26">
        <f>E343*(365.25/7)</f>
        <v>109.575</v>
      </c>
      <c r="G343" s="26">
        <v>1</v>
      </c>
      <c r="H343" s="27"/>
      <c r="I343" s="26">
        <f>F343*H345</f>
        <v>2.2011229521117795E-2</v>
      </c>
    </row>
    <row r="344" spans="1:9">
      <c r="A344" s="19"/>
      <c r="C344" s="26" t="s">
        <v>53</v>
      </c>
      <c r="D344" s="26"/>
      <c r="E344" s="19">
        <f>G344*E343</f>
        <v>2.1</v>
      </c>
      <c r="F344" s="19">
        <f>E344*(365.25/7)</f>
        <v>109.575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71.7</v>
      </c>
      <c r="F346" s="30">
        <f>E346*(365.25/7)</f>
        <v>3741.2035714285716</v>
      </c>
      <c r="H346" s="31"/>
      <c r="I346" s="30">
        <f>SUM(I304,I311,I314,I322,I331,I337,I340,I343)</f>
        <v>0.77790919684543935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13.7</v>
      </c>
      <c r="F364" s="26">
        <f>E364*(365.25/7)</f>
        <v>714.84642857142853</v>
      </c>
      <c r="G364" s="26">
        <v>0.98571428571428577</v>
      </c>
      <c r="H364" s="27"/>
      <c r="I364" s="26">
        <f>SUM(I365,I367,I369)</f>
        <v>4.6200012311239928E-2</v>
      </c>
    </row>
    <row r="365" spans="1:9">
      <c r="C365" s="26" t="s">
        <v>246</v>
      </c>
      <c r="D365" s="26"/>
      <c r="E365" s="19">
        <f>G365*E364</f>
        <v>4.9580952380952379</v>
      </c>
      <c r="F365" s="19">
        <f>E365*(365.25/7)</f>
        <v>258.70632653061222</v>
      </c>
      <c r="G365" s="19">
        <v>0.3619047619047619</v>
      </c>
      <c r="I365" s="19">
        <f>F365*H366</f>
        <v>1.6264268868087513E-2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10.212091836734658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1.9012799994752498E-3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8.5461904761904766</v>
      </c>
      <c r="F369" s="19">
        <f>E369*(365.25/7)</f>
        <v>445.92801020408166</v>
      </c>
      <c r="G369" s="19">
        <v>0.62380952380952381</v>
      </c>
      <c r="I369" s="19">
        <f>F369*H370</f>
        <v>2.8034463443677164E-2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9.4</v>
      </c>
      <c r="F373" s="26">
        <f>E373*(365.25/7)</f>
        <v>490.47857142857146</v>
      </c>
      <c r="G373" s="26">
        <v>0.99310344827586206</v>
      </c>
      <c r="H373" s="27"/>
      <c r="I373" s="26">
        <f>SUM(I374,I375)</f>
        <v>8.5243877328602877E-2</v>
      </c>
    </row>
    <row r="374" spans="1:9">
      <c r="C374" s="26" t="s">
        <v>251</v>
      </c>
      <c r="D374" s="26"/>
      <c r="E374" s="19">
        <f>G374*E373</f>
        <v>2.0096551724137934</v>
      </c>
      <c r="F374" s="19">
        <f>E374*(365.25/7)</f>
        <v>104.86093596059115</v>
      </c>
      <c r="G374" s="19">
        <v>0.21379310344827587</v>
      </c>
      <c r="I374" s="19">
        <f>F374*H376</f>
        <v>1.835111248046312E-2</v>
      </c>
    </row>
    <row r="375" spans="1:9">
      <c r="C375" s="26" t="s">
        <v>252</v>
      </c>
      <c r="D375" s="26"/>
      <c r="E375" s="19">
        <f>G375*E373</f>
        <v>7.3255172413793108</v>
      </c>
      <c r="F375" s="19">
        <f>E375*(365.25/7)</f>
        <v>382.23502463054189</v>
      </c>
      <c r="G375" s="19">
        <v>0.77931034482758621</v>
      </c>
      <c r="I375" s="19">
        <f>F375*H376</f>
        <v>6.689276484813976E-2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32.200000000000003</v>
      </c>
      <c r="F377" s="26">
        <f>E377*(365.25/7)</f>
        <v>1680.1500000000003</v>
      </c>
      <c r="G377" s="26">
        <v>0.99760191846522783</v>
      </c>
      <c r="H377" s="27"/>
      <c r="I377" s="26">
        <f>SUM(I378,I380,I381,I382,I383,I384,I385)</f>
        <v>6.878722549672471E-2</v>
      </c>
    </row>
    <row r="378" spans="1:9">
      <c r="A378" s="19"/>
      <c r="C378" s="26" t="s">
        <v>253</v>
      </c>
      <c r="D378" s="26"/>
      <c r="E378" s="19">
        <f>G378*E377</f>
        <v>5.3280575539568353</v>
      </c>
      <c r="F378" s="19">
        <f>E378*(365.25/7)</f>
        <v>278.01043165467632</v>
      </c>
      <c r="G378" s="19">
        <v>0.16546762589928057</v>
      </c>
      <c r="I378" s="19">
        <f>F378*H379</f>
        <v>1.1009365640811288E-2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2.0848920863309353</v>
      </c>
      <c r="F380" s="19">
        <f t="shared" ref="F380:F385" si="2">E380*(365.25/7)</f>
        <v>108.78669064748202</v>
      </c>
      <c r="G380" s="19">
        <v>6.4748201438848921E-2</v>
      </c>
      <c r="I380" s="19">
        <f>F380*H386</f>
        <v>4.4956836199125721E-3</v>
      </c>
    </row>
    <row r="381" spans="1:9">
      <c r="A381" s="19"/>
      <c r="C381" s="26" t="s">
        <v>255</v>
      </c>
      <c r="D381" s="26"/>
      <c r="E381" s="19">
        <f>G381*E377</f>
        <v>1.6215827338129498</v>
      </c>
      <c r="F381" s="19">
        <f t="shared" si="2"/>
        <v>84.611870503597132</v>
      </c>
      <c r="G381" s="19">
        <v>5.0359712230215826E-2</v>
      </c>
      <c r="I381" s="19">
        <f>F381*H386</f>
        <v>3.4966428154875567E-3</v>
      </c>
    </row>
    <row r="382" spans="1:9">
      <c r="A382" s="19"/>
      <c r="C382" s="26" t="s">
        <v>256</v>
      </c>
      <c r="D382" s="26"/>
      <c r="E382" s="19">
        <f>G382*E377</f>
        <v>5.3280575539568353</v>
      </c>
      <c r="F382" s="19">
        <f t="shared" si="2"/>
        <v>278.01043165467632</v>
      </c>
      <c r="G382" s="19">
        <v>0.16546762589928057</v>
      </c>
      <c r="I382" s="19">
        <f>F382*$H$386</f>
        <v>1.1488969250887687E-2</v>
      </c>
    </row>
    <row r="383" spans="1:9">
      <c r="A383" s="19"/>
      <c r="C383" s="26" t="s">
        <v>257</v>
      </c>
      <c r="D383" s="26"/>
      <c r="E383" s="19">
        <f>G383*E377</f>
        <v>7.0268585131894481</v>
      </c>
      <c r="F383" s="19">
        <f t="shared" si="2"/>
        <v>366.65143884892086</v>
      </c>
      <c r="G383" s="19">
        <v>0.21822541966426856</v>
      </c>
      <c r="I383" s="19">
        <f>F383*H386</f>
        <v>1.5152118867112744E-2</v>
      </c>
    </row>
    <row r="384" spans="1:9">
      <c r="A384" s="19"/>
      <c r="C384" s="26" t="s">
        <v>258</v>
      </c>
      <c r="D384" s="26"/>
      <c r="E384" s="19">
        <f>G384*E377</f>
        <v>8.7256594724220626</v>
      </c>
      <c r="F384" s="19">
        <f t="shared" si="2"/>
        <v>455.29244604316551</v>
      </c>
      <c r="G384" s="19">
        <v>0.27098321342925658</v>
      </c>
      <c r="I384" s="19">
        <f>F384*H386</f>
        <v>1.8815268483337803E-2</v>
      </c>
    </row>
    <row r="385" spans="1:9">
      <c r="A385" s="19"/>
      <c r="C385" s="26" t="s">
        <v>259</v>
      </c>
      <c r="D385" s="26"/>
      <c r="E385" s="19">
        <f>G385*E377</f>
        <v>2.0076738609112712</v>
      </c>
      <c r="F385" s="19">
        <f t="shared" si="2"/>
        <v>104.75755395683454</v>
      </c>
      <c r="G385" s="19">
        <v>6.235011990407674E-2</v>
      </c>
      <c r="I385" s="19">
        <f>F385*H386</f>
        <v>4.3291768191750703E-3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3.8</v>
      </c>
      <c r="F387" s="26">
        <f>E387*(365.25/7)</f>
        <v>198.27857142857144</v>
      </c>
      <c r="G387" s="26">
        <v>1</v>
      </c>
      <c r="H387" s="27"/>
      <c r="I387" s="26">
        <f>F387*H390</f>
        <v>7.6441819976173853E-3</v>
      </c>
    </row>
    <row r="388" spans="1:9">
      <c r="A388" s="19"/>
      <c r="C388" s="26" t="s">
        <v>261</v>
      </c>
      <c r="D388" s="26"/>
      <c r="E388" s="19">
        <f>G388*E387</f>
        <v>3.8</v>
      </c>
      <c r="F388" s="19">
        <f>E388*(365.25/7)</f>
        <v>198.27857142857144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6.4999999999999929</v>
      </c>
      <c r="F391" s="26">
        <f>E391*(365.25/7)</f>
        <v>339.16071428571394</v>
      </c>
      <c r="G391" s="26">
        <v>1</v>
      </c>
      <c r="H391" s="27"/>
      <c r="I391" s="26">
        <f>SUM(I392,I394,I398)</f>
        <v>2.7461455686950586E-2</v>
      </c>
    </row>
    <row r="392" spans="1:9">
      <c r="A392" s="19"/>
      <c r="C392" s="26" t="s">
        <v>265</v>
      </c>
      <c r="D392" s="26"/>
      <c r="E392" s="19">
        <f>G392*E391</f>
        <v>1.2037037037037026</v>
      </c>
      <c r="F392" s="19">
        <f>E392*(365.25/7)</f>
        <v>62.807539682539627</v>
      </c>
      <c r="G392" s="19">
        <v>0.1851851851851852</v>
      </c>
      <c r="I392" s="19">
        <f>F392*H393</f>
        <v>6.1840698859887038E-3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1.364197530864196</v>
      </c>
      <c r="F394" s="19">
        <f>E394*(365.25/7)</f>
        <v>71.181878306878232</v>
      </c>
      <c r="G394" s="19">
        <v>0.20987654320987656</v>
      </c>
      <c r="I394" s="19">
        <f>F394*H395</f>
        <v>5.4805387669144244E-3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3.9320987654320945</v>
      </c>
      <c r="F398" s="19">
        <f>E398*(365.25/7)</f>
        <v>205.17129629629608</v>
      </c>
      <c r="G398" s="19">
        <v>0.60493827160493829</v>
      </c>
      <c r="I398" s="19">
        <f>F398*H399</f>
        <v>1.5796847034047459E-2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65.599999999999994</v>
      </c>
      <c r="F400" s="30">
        <f>E400*(365.25/7)</f>
        <v>3422.9142857142856</v>
      </c>
      <c r="H400" s="31"/>
      <c r="I400" s="30">
        <f>SUM(I364,I371,I373,I377,I387,I391)</f>
        <v>0.23533675282113545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20.399999999999999</v>
      </c>
      <c r="F403" s="26">
        <f>E403*(365.25/7)</f>
        <v>1064.4428571428571</v>
      </c>
      <c r="G403" s="26">
        <v>0.9659574468085107</v>
      </c>
      <c r="H403" s="27"/>
      <c r="I403" s="26">
        <f>F403*H408</f>
        <v>4.1037187566156486E-2</v>
      </c>
    </row>
    <row r="404" spans="1:9">
      <c r="C404" s="26" t="s">
        <v>271</v>
      </c>
      <c r="D404" s="26"/>
      <c r="E404" s="19">
        <f>G404*E403</f>
        <v>18.779574468085109</v>
      </c>
      <c r="F404" s="19">
        <f>E404*(365.25/7)</f>
        <v>979.89136778115517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0.92595744680851066</v>
      </c>
      <c r="F405" s="19">
        <f>E405*(365.25/7)</f>
        <v>48.315136778115502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0.63659574468085112</v>
      </c>
      <c r="F407" s="19">
        <f>E407*(365.25/7)</f>
        <v>33.21665653495441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6.4</v>
      </c>
      <c r="F409" s="26">
        <f>E409*(365.25/7)</f>
        <v>333.94285714285718</v>
      </c>
      <c r="G409" s="26">
        <v>1</v>
      </c>
      <c r="H409" s="27"/>
      <c r="I409" s="26">
        <f>F409*H411</f>
        <v>1.287441178546086E-2</v>
      </c>
    </row>
    <row r="410" spans="1:9">
      <c r="C410" s="26" t="s">
        <v>64</v>
      </c>
      <c r="D410" s="26"/>
      <c r="E410" s="19">
        <f>G410*E409</f>
        <v>6.4</v>
      </c>
      <c r="F410" s="19">
        <f>E410*(365.25/7)</f>
        <v>333.94285714285718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0.7</v>
      </c>
      <c r="F412" s="26">
        <f>E412*(365.25/7)</f>
        <v>36.524999999999999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0.7</v>
      </c>
      <c r="F413" s="19">
        <f>E413*(365.25/7)</f>
        <v>36.524999999999999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0.10000000000000142</v>
      </c>
      <c r="F414" s="26">
        <f>E414*(365.25/7)</f>
        <v>5.2178571428572171</v>
      </c>
      <c r="G414" s="26">
        <v>1</v>
      </c>
      <c r="H414" s="27"/>
      <c r="I414" s="26">
        <f>F414*AVERAGE(H416:H417)</f>
        <v>6.0256863545340826E-4</v>
      </c>
    </row>
    <row r="415" spans="1:9">
      <c r="C415" s="26" t="s">
        <v>66</v>
      </c>
      <c r="D415" s="26"/>
      <c r="E415" s="19">
        <f>G415*E414</f>
        <v>0.10000000000000142</v>
      </c>
      <c r="F415" s="19">
        <f>E415*(365.25/7)</f>
        <v>5.2178571428572171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3.5</v>
      </c>
      <c r="F418" s="26">
        <f>E418*(365.25/7)</f>
        <v>182.625</v>
      </c>
      <c r="G418" s="26">
        <v>1</v>
      </c>
      <c r="H418" s="27"/>
      <c r="I418" s="26">
        <f>F418*AVERAGE(H420:H422)</f>
        <v>0.12989850377558432</v>
      </c>
    </row>
    <row r="419" spans="1:12">
      <c r="C419" s="26" t="s">
        <v>67</v>
      </c>
      <c r="D419" s="26"/>
      <c r="E419" s="19">
        <f>G419*E418</f>
        <v>3.5</v>
      </c>
      <c r="F419" s="19">
        <f>E419*(365.25/7)</f>
        <v>182.625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31.1</v>
      </c>
      <c r="F424" s="30">
        <f>E424*(365.25/7)</f>
        <v>1622.7535714285716</v>
      </c>
      <c r="H424" s="31"/>
      <c r="I424" s="30">
        <f>SUM(I403,I409,I412,I414,I418)</f>
        <v>0.18441267176265508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759.3</v>
      </c>
      <c r="F428" s="30">
        <f>E428*(365.25/7)</f>
        <v>39619.189285714288</v>
      </c>
      <c r="H428" s="31"/>
      <c r="I428" s="39">
        <f>SUM(I424,I400,I361,I346,I301,I289,I251,I234,I200,I154,I135,I122)</f>
        <v>17.474271543767742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5.7402441586386335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0.39529241985306807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0.4866673199500573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4.3786695201852339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0.36663191529748201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9.4583557477239552E-2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4.7167026077945859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9.7821423142211622E-2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0.77790919684543935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0.23533675282113545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0.18441267176265508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17.474271543767742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1079.8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184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15.9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19.399999999999999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70.400000000000006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9.4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68.900000000000006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43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34.200000000000003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8.6999999999999993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46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38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8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287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180.1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51.1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14.3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32.9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32.9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11.9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5.6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1.8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5.3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6.4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18.3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6.2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138.6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37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72.2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29.4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34.5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1.9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30.9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98.7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17.2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14.7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38.200000000000003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9.6999999999999993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8.6999999999999993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4.5999999999999996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80.7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26.8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15.4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27.3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5.9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81.2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59.7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8.6999999999999993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3.7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8.1999999999999993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15.9</v>
      </c>
      <c r="F75" s="26">
        <f>E75*(365.25/7)</f>
        <v>829.63928571428573</v>
      </c>
      <c r="G75" s="26">
        <v>0.99999999999999989</v>
      </c>
      <c r="H75" s="27"/>
      <c r="I75" s="26">
        <f>SUM(I77,I76)</f>
        <v>1.0358441018226257</v>
      </c>
    </row>
    <row r="76" spans="1:9">
      <c r="C76" s="26" t="s">
        <v>79</v>
      </c>
      <c r="D76" s="26"/>
      <c r="E76" s="19">
        <f>E75*G76</f>
        <v>6.5822580645161288</v>
      </c>
      <c r="F76" s="19">
        <f>E76*(365.25/7)</f>
        <v>343.45282258064515</v>
      </c>
      <c r="G76" s="19">
        <v>0.41397849462365588</v>
      </c>
      <c r="I76" s="19">
        <f>F76*AVERAGE(H78:H79)</f>
        <v>0.42881718193732354</v>
      </c>
    </row>
    <row r="77" spans="1:9">
      <c r="C77" s="26" t="s">
        <v>80</v>
      </c>
      <c r="D77" s="26"/>
      <c r="E77" s="19">
        <f>G77*E75</f>
        <v>9.3177419354838698</v>
      </c>
      <c r="F77" s="19">
        <f>E77*(365.25/7)</f>
        <v>486.18646313364053</v>
      </c>
      <c r="G77" s="19">
        <v>0.58602150537634401</v>
      </c>
      <c r="I77" s="19">
        <f>F77*AVERAGE(H78:H79)</f>
        <v>0.60702691988530211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19.399999999999999</v>
      </c>
      <c r="F80" s="26">
        <f>E80*(365.25/7)</f>
        <v>1012.2642857142857</v>
      </c>
      <c r="G80" s="26">
        <v>1</v>
      </c>
      <c r="H80" s="27"/>
      <c r="I80" s="26">
        <f>SUM(I81,I84)</f>
        <v>1.7649679698756882</v>
      </c>
    </row>
    <row r="81" spans="1:9">
      <c r="A81" s="19"/>
      <c r="C81" s="26" t="s">
        <v>84</v>
      </c>
      <c r="D81" s="26"/>
      <c r="E81" s="19">
        <f>G81*E80</f>
        <v>16.593191489361701</v>
      </c>
      <c r="F81" s="19">
        <f>E81*(365.25/7)</f>
        <v>865.80902735562302</v>
      </c>
      <c r="G81" s="19">
        <v>0.85531914893617023</v>
      </c>
      <c r="I81" s="19">
        <f>F81*AVERAGE(H82:H83)</f>
        <v>1.6933089939084602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2.8068085106382976</v>
      </c>
      <c r="F84" s="19">
        <f>E84*(365.25/7)</f>
        <v>146.4552583586626</v>
      </c>
      <c r="G84" s="19">
        <v>0.14468085106382977</v>
      </c>
      <c r="I84" s="19">
        <f>F84*AVERAGE(H85:H86)</f>
        <v>7.1658975967227839E-2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70.400000000000006</v>
      </c>
      <c r="F88" s="26">
        <f>E88*(365.25/7)</f>
        <v>3673.3714285714291</v>
      </c>
      <c r="G88" s="26">
        <v>1</v>
      </c>
      <c r="H88" s="27"/>
      <c r="I88" s="26">
        <f>SUM(I89,I91,I94,I96,I98,I100)</f>
        <v>2.2268079252096693</v>
      </c>
    </row>
    <row r="89" spans="1:9">
      <c r="A89" s="19"/>
      <c r="C89" s="26" t="s">
        <v>91</v>
      </c>
      <c r="D89" s="26"/>
      <c r="E89" s="19">
        <f>G89*E88</f>
        <v>16.151147098515523</v>
      </c>
      <c r="F89" s="19">
        <f>E89*(365.25/7)</f>
        <v>842.74378253325642</v>
      </c>
      <c r="G89" s="19">
        <v>0.22941970310391366</v>
      </c>
      <c r="I89" s="19">
        <f>F89*H90</f>
        <v>0.33753045689036149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11.115789473684211</v>
      </c>
      <c r="F91" s="19">
        <f>E91*(365.25/7)</f>
        <v>580.00601503759401</v>
      </c>
      <c r="G91" s="19">
        <v>0.15789473684210525</v>
      </c>
      <c r="I91" s="19">
        <f>F91*AVERAGE(H92:H93)</f>
        <v>0.98787260109446018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2.0901484480431853</v>
      </c>
      <c r="F94" s="19">
        <f>E94*(365.25/7)</f>
        <v>109.06096009253906</v>
      </c>
      <c r="G94" s="19">
        <v>2.9689608636977064E-2</v>
      </c>
      <c r="I94" s="19">
        <f>F94*H95</f>
        <v>4.3680412068164427E-2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3.6102564102564103</v>
      </c>
      <c r="F96" s="19">
        <f>E96*(365.25/7)</f>
        <v>188.37802197802199</v>
      </c>
      <c r="G96" s="19">
        <v>5.128205128205128E-2</v>
      </c>
      <c r="I96" s="19">
        <f>F96*H97</f>
        <v>7.5447984481374908E-2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9.0256410256410273</v>
      </c>
      <c r="F98" s="19">
        <f>E98*(365.25/7)</f>
        <v>470.94505494505506</v>
      </c>
      <c r="G98" s="19">
        <v>0.12820512820512822</v>
      </c>
      <c r="I98" s="19">
        <f>F98*H99</f>
        <v>0.1886199612034373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28.407017543859652</v>
      </c>
      <c r="F100" s="19">
        <f>E100*(365.25/7)</f>
        <v>1482.2375939849626</v>
      </c>
      <c r="G100" s="19">
        <v>0.40350877192982459</v>
      </c>
      <c r="I100" s="19">
        <f>F100*H101</f>
        <v>0.59365650947187099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9.4</v>
      </c>
      <c r="F103" s="26">
        <f>E103*(365.25/7)</f>
        <v>490.47857142857146</v>
      </c>
      <c r="G103" s="26">
        <v>1</v>
      </c>
      <c r="H103" s="27"/>
      <c r="I103" s="26">
        <f>SUM(I104:I105)</f>
        <v>0.15104669701702603</v>
      </c>
    </row>
    <row r="104" spans="1:9">
      <c r="A104" s="19"/>
      <c r="C104" s="26" t="s">
        <v>99</v>
      </c>
      <c r="D104" s="26"/>
      <c r="E104" s="19">
        <f>G104*E103</f>
        <v>2.6857142857142855</v>
      </c>
      <c r="F104" s="19">
        <f>E104*(365.25/7)</f>
        <v>140.13673469387754</v>
      </c>
      <c r="G104" s="19">
        <v>0.2857142857142857</v>
      </c>
      <c r="I104" s="19">
        <f>F104*AVERAGE(H106:H106)</f>
        <v>4.3156199147721716E-2</v>
      </c>
    </row>
    <row r="105" spans="1:9">
      <c r="A105" s="19"/>
      <c r="C105" s="26" t="s">
        <v>100</v>
      </c>
      <c r="D105" s="26"/>
      <c r="E105" s="19">
        <f>G105*E103</f>
        <v>6.7142857142857144</v>
      </c>
      <c r="F105" s="19">
        <f>E105*(365.25/7)</f>
        <v>350.34183673469391</v>
      </c>
      <c r="G105" s="19">
        <v>0.7142857142857143</v>
      </c>
      <c r="I105" s="19">
        <f>F105*AVERAGE(H106:H106)</f>
        <v>0.10789049786930431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68.900000000000006</v>
      </c>
      <c r="F108" s="26">
        <f>E108*(365.25/7)</f>
        <v>3595.1035714285717</v>
      </c>
      <c r="G108" s="26">
        <v>0.9973821989528795</v>
      </c>
      <c r="H108" s="27"/>
      <c r="I108" s="26">
        <f>F108*H112</f>
        <v>0.80859950858230822</v>
      </c>
    </row>
    <row r="109" spans="1:9">
      <c r="C109" s="26" t="s">
        <v>102</v>
      </c>
      <c r="D109" s="26"/>
      <c r="E109" s="19">
        <f>G109*E108</f>
        <v>30.481937172774867</v>
      </c>
      <c r="F109" s="19">
        <f>E109*(365.25/7)</f>
        <v>1590.5039360508601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38.237696335078532</v>
      </c>
      <c r="F110" s="19">
        <f>E110*(365.25/7)</f>
        <v>1995.1883694839191</v>
      </c>
      <c r="G110" s="19">
        <v>0.55497382198952872</v>
      </c>
    </row>
    <row r="111" spans="1:9">
      <c r="C111" s="26" t="s">
        <v>104</v>
      </c>
      <c r="D111" s="26">
        <f>F108-SUM(F109:F110)</f>
        <v>9.4112658937924607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184</v>
      </c>
      <c r="F122" s="30">
        <f>E122*(365.25/7)</f>
        <v>9600.8571428571431</v>
      </c>
      <c r="H122" s="31"/>
      <c r="I122" s="30">
        <f>SUM(I108,I103,I88,I80,I75)</f>
        <v>5.9872662025073176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34.200000000000003</v>
      </c>
      <c r="F125" s="26">
        <f t="shared" ref="F125:F133" si="0">E125*(365.25/7)</f>
        <v>1784.507142857143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11.4</v>
      </c>
      <c r="F126" s="19">
        <f t="shared" si="0"/>
        <v>594.83571428571429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14.206153846153846</v>
      </c>
      <c r="F127" s="19">
        <f t="shared" si="0"/>
        <v>741.25681318681325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3.5076923076923077</v>
      </c>
      <c r="F128" s="19">
        <f t="shared" si="0"/>
        <v>183.02637362637364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5.0861538461538469</v>
      </c>
      <c r="F129" s="19">
        <f t="shared" si="0"/>
        <v>265.3882417582418</v>
      </c>
      <c r="G129" s="19">
        <v>0.14871794871794872</v>
      </c>
    </row>
    <row r="130" spans="1:9" s="26" customFormat="1">
      <c r="B130" s="26" t="s">
        <v>13</v>
      </c>
      <c r="E130" s="26">
        <f>E12</f>
        <v>8.6999999999999993</v>
      </c>
      <c r="F130" s="19">
        <f t="shared" si="0"/>
        <v>453.95357142857142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8.6999999999999993</v>
      </c>
      <c r="F131" s="19">
        <f t="shared" si="0"/>
        <v>453.95357142857142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43</v>
      </c>
      <c r="F135" s="30">
        <f>E135*(365.25/7)</f>
        <v>2243.6785714285716</v>
      </c>
      <c r="H135" s="31"/>
      <c r="I135" s="30">
        <f>F135*H134</f>
        <v>0.69095829486511906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38</v>
      </c>
      <c r="F138" s="26">
        <f t="shared" ref="F138:F151" si="1">E138*(365.25/7)</f>
        <v>1982.7857142857144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10.876811594202898</v>
      </c>
      <c r="F139" s="19">
        <f t="shared" si="1"/>
        <v>567.53649068322989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6.0579710144927539</v>
      </c>
      <c r="F140" s="19">
        <f t="shared" si="1"/>
        <v>316.09627329192551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14.181159420289855</v>
      </c>
      <c r="F141" s="19">
        <f t="shared" si="1"/>
        <v>739.95263975155285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3.5797101449275361</v>
      </c>
      <c r="F142" s="19">
        <f t="shared" si="1"/>
        <v>186.78416149068323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1.1014492753623188</v>
      </c>
      <c r="F143" s="19">
        <f t="shared" si="1"/>
        <v>57.472049689440993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0.96376811594202894</v>
      </c>
      <c r="F144" s="19">
        <f t="shared" si="1"/>
        <v>50.288043478260867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1.3768115942028987</v>
      </c>
      <c r="F145" s="19">
        <f t="shared" si="1"/>
        <v>71.840062111801245</v>
      </c>
      <c r="G145" s="19">
        <v>3.6231884057971016E-2</v>
      </c>
    </row>
    <row r="146" spans="1:9" s="26" customFormat="1">
      <c r="B146" s="26" t="s">
        <v>18</v>
      </c>
      <c r="E146" s="26">
        <f>E16</f>
        <v>8</v>
      </c>
      <c r="F146" s="26">
        <f t="shared" si="1"/>
        <v>417.42857142857144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3.3548387096774195</v>
      </c>
      <c r="F147" s="19">
        <f t="shared" si="1"/>
        <v>175.05069124423966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0.90322580645161277</v>
      </c>
      <c r="F148" s="19">
        <f t="shared" si="1"/>
        <v>47.129032258064512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2.838709677419355</v>
      </c>
      <c r="F149" s="19">
        <f t="shared" si="1"/>
        <v>148.11981566820279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0.64516129032258063</v>
      </c>
      <c r="F150" s="19">
        <f t="shared" si="1"/>
        <v>33.663594470046085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0.25806451612903225</v>
      </c>
      <c r="F151" s="19">
        <f t="shared" si="1"/>
        <v>13.465437788018434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46</v>
      </c>
      <c r="F154" s="30">
        <f>E154*(365.25/7)</f>
        <v>2400.2142857142858</v>
      </c>
      <c r="H154" s="31"/>
      <c r="I154" s="30">
        <f>F154*AVERAGE(H152:H153)</f>
        <v>0.59381158402394252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180.1</v>
      </c>
      <c r="F157" s="26">
        <f>E157*(365.25/7)</f>
        <v>9397.3607142857145</v>
      </c>
      <c r="G157" s="26">
        <v>1.0151057401812689</v>
      </c>
      <c r="H157" s="27"/>
      <c r="I157" s="26">
        <f>F157*AVERAGE(H159:H160)</f>
        <v>1.2710379572048811</v>
      </c>
    </row>
    <row r="158" spans="1:9">
      <c r="C158" s="26" t="s">
        <v>20</v>
      </c>
      <c r="D158" s="26"/>
      <c r="E158" s="28">
        <f>G158*E157</f>
        <v>180.1</v>
      </c>
      <c r="F158" s="19">
        <f>E158*(365.25/7)</f>
        <v>9397.3607142857145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51.1</v>
      </c>
      <c r="F161" s="26">
        <f>E161*(365.25/7)</f>
        <v>2666.3250000000003</v>
      </c>
      <c r="G161" s="26">
        <v>1</v>
      </c>
      <c r="H161" s="27"/>
      <c r="I161" s="26">
        <f>SUM(I162,I168,I164)</f>
        <v>0.61125252469923608</v>
      </c>
    </row>
    <row r="162" spans="2:9">
      <c r="C162" s="26" t="s">
        <v>130</v>
      </c>
      <c r="D162" s="26"/>
      <c r="E162" s="28">
        <f>G162*E161</f>
        <v>31.770037453183527</v>
      </c>
      <c r="F162" s="19">
        <f>E162*(365.25/7)</f>
        <v>1657.7151685393262</v>
      </c>
      <c r="G162" s="19">
        <v>0.62172284644194764</v>
      </c>
      <c r="I162" s="19">
        <f>F162*H163</f>
        <v>0.31979592453832273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2.6794007490636704</v>
      </c>
      <c r="F164" s="19">
        <f>E164*(365.25/7)</f>
        <v>139.80730337078651</v>
      </c>
      <c r="G164" s="19">
        <v>5.2434456928838948E-2</v>
      </c>
      <c r="I164" s="19">
        <f>F164*AVERAGE(H165:H167)</f>
        <v>0.12385271199926239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16.650561797752808</v>
      </c>
      <c r="F168" s="19">
        <f>E168*(365.25/7)</f>
        <v>868.80252808988757</v>
      </c>
      <c r="G168" s="19">
        <v>0.32584269662921345</v>
      </c>
      <c r="I168" s="19">
        <f>F168*H169</f>
        <v>0.167603888161651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4.3000000000000114</v>
      </c>
      <c r="F170" s="26">
        <f>E170*(365.25/7)</f>
        <v>224.36785714285776</v>
      </c>
      <c r="G170" s="26">
        <v>1</v>
      </c>
      <c r="H170" s="27"/>
      <c r="I170" s="26">
        <f>SUM(I171,I175)</f>
        <v>5.5617332619660079E-2</v>
      </c>
    </row>
    <row r="171" spans="2:9">
      <c r="C171" s="26" t="s">
        <v>137</v>
      </c>
      <c r="D171" s="26"/>
      <c r="E171" s="28">
        <f>G171*E170</f>
        <v>0.77937500000000204</v>
      </c>
      <c r="F171" s="19">
        <f>E171*(365.25/7)</f>
        <v>40.666674107142967</v>
      </c>
      <c r="G171" s="19">
        <v>0.18124999999999999</v>
      </c>
      <c r="I171" s="19">
        <f>F171*AVERAGE(H172:H174)</f>
        <v>3.6025856695067908E-2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3.5206250000000092</v>
      </c>
      <c r="F175" s="19">
        <f>E175*(365.25/7)</f>
        <v>183.70118303571476</v>
      </c>
      <c r="G175" s="19">
        <v>0.81874999999999998</v>
      </c>
      <c r="I175" s="19">
        <f>F175*H176</f>
        <v>1.9591475924592171E-2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14.3</v>
      </c>
      <c r="F177" s="26">
        <f>E177*(365.25/7)</f>
        <v>746.15357142857147</v>
      </c>
      <c r="G177" s="26">
        <v>0.99595141700404854</v>
      </c>
      <c r="H177" s="27"/>
      <c r="I177" s="26">
        <f>SUM(I178,I180,I182,I184)</f>
        <v>0.11239032304616393</v>
      </c>
    </row>
    <row r="178" spans="1:9">
      <c r="A178" s="34"/>
      <c r="C178" s="26" t="s">
        <v>140</v>
      </c>
      <c r="D178" s="26"/>
      <c r="E178" s="28">
        <f>G178*E177</f>
        <v>1.273684210526316</v>
      </c>
      <c r="F178" s="19">
        <f>E178*(365.25/7)</f>
        <v>66.459022556390991</v>
      </c>
      <c r="G178" s="19">
        <v>8.9068825910931182E-2</v>
      </c>
      <c r="I178" s="19">
        <f>F178*H179</f>
        <v>8.8607412943200355E-3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0.57894736842105265</v>
      </c>
      <c r="F180" s="19">
        <f>E180*(365.25/7)</f>
        <v>30.208646616541355</v>
      </c>
      <c r="G180" s="19">
        <v>4.048582995951417E-2</v>
      </c>
      <c r="I180" s="19">
        <f>F180*H181</f>
        <v>5.3188611744290123E-3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12.389473684210527</v>
      </c>
      <c r="F182" s="19">
        <f>E182*(365.25/7)</f>
        <v>646.46503759398502</v>
      </c>
      <c r="G182" s="19">
        <v>0.8663967611336032</v>
      </c>
      <c r="I182" s="19">
        <f>F182*H183</f>
        <v>9.78870824802274E-2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3.0208646616540591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3.2363809718747617E-4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32.9</v>
      </c>
      <c r="F186" s="26">
        <f>E186*(365.25/7)</f>
        <v>1716.675</v>
      </c>
      <c r="G186" s="26">
        <v>0.99722991689750695</v>
      </c>
      <c r="H186" s="27"/>
      <c r="I186" s="26">
        <f>SUM(I187,I189,I191,I193,I195)</f>
        <v>2.8818917227192276</v>
      </c>
    </row>
    <row r="187" spans="1:9">
      <c r="C187" s="26" t="s">
        <v>147</v>
      </c>
      <c r="D187" s="26"/>
      <c r="E187" s="28">
        <f>G187*E186</f>
        <v>28.34321329639889</v>
      </c>
      <c r="F187" s="19">
        <f>E187*(365.25/7)</f>
        <v>1478.9083795013851</v>
      </c>
      <c r="G187" s="19">
        <v>0.86149584487534625</v>
      </c>
      <c r="I187" s="19">
        <f>F187*H188</f>
        <v>2.7445409180456095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3.189750692520775</v>
      </c>
      <c r="F189" s="19">
        <f>E189*(365.25/7)</f>
        <v>166.43663434903044</v>
      </c>
      <c r="G189" s="19">
        <v>9.6952908587257608E-2</v>
      </c>
      <c r="I189" s="19">
        <f>F189*H190</f>
        <v>0.11838932579157284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1.0024930747922438</v>
      </c>
      <c r="F191" s="19">
        <f>E191*(365.25/7)</f>
        <v>52.308656509695297</v>
      </c>
      <c r="G191" s="19">
        <v>3.0470914127423823E-2</v>
      </c>
      <c r="I191" s="19">
        <f>F191*H192</f>
        <v>1.4757444398861796E-2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4.755332409972425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1.0510086207958366E-3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0.2734072022160664</v>
      </c>
      <c r="F195" s="19">
        <f>E195*(365.25/7)</f>
        <v>14.265997229916893</v>
      </c>
      <c r="G195" s="19">
        <v>8.3102493074792231E-3</v>
      </c>
      <c r="I195" s="19">
        <f>F195*H196</f>
        <v>3.1530258623874252E-3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4.3000000000000114</v>
      </c>
      <c r="F197" s="26">
        <f>E197*(365.25/7)</f>
        <v>224.36785714285776</v>
      </c>
      <c r="G197" s="26">
        <v>1</v>
      </c>
      <c r="H197" s="27"/>
      <c r="I197" s="26">
        <f>F197*H199</f>
        <v>1.2895434392951701E-2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287</v>
      </c>
      <c r="F200" s="30">
        <f>E200*(365.25/7)</f>
        <v>14975.25</v>
      </c>
      <c r="H200" s="31"/>
      <c r="I200" s="30">
        <f>SUM(I161,I170,I157,I177,I186,I197)</f>
        <v>4.9450852946821202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11.9</v>
      </c>
      <c r="F203" s="26">
        <f>E203*(365.25/7)</f>
        <v>620.92500000000007</v>
      </c>
      <c r="G203" s="26">
        <v>0.97826086956521752</v>
      </c>
      <c r="H203" s="27"/>
      <c r="I203" s="26">
        <f>SUM(I204,I206,I208)</f>
        <v>0.13817893207995383</v>
      </c>
    </row>
    <row r="204" spans="1:9">
      <c r="A204" s="19"/>
      <c r="C204" s="26" t="s">
        <v>159</v>
      </c>
      <c r="D204" s="26"/>
      <c r="E204" s="28">
        <f>G204*E203</f>
        <v>10.089130434782611</v>
      </c>
      <c r="F204" s="19">
        <f>E204*(365.25/7)</f>
        <v>526.43641304347841</v>
      </c>
      <c r="G204" s="19">
        <v>0.84782608695652184</v>
      </c>
      <c r="I204" s="19">
        <f>F204*H205</f>
        <v>0.11592585399581422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1.5521739130434782</v>
      </c>
      <c r="F206" s="19">
        <f>E206*(365.25/7)</f>
        <v>80.990217391304341</v>
      </c>
      <c r="G206" s="19">
        <v>0.13043478260869565</v>
      </c>
      <c r="I206" s="19">
        <f>F206*H207</f>
        <v>2.0813495725506725E-2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13.498369565217331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1.439582358632871E-3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1.8999999999999986</v>
      </c>
      <c r="F210" s="26">
        <f>E210*(365.25/7)</f>
        <v>99.139285714285649</v>
      </c>
      <c r="G210" s="26">
        <v>1</v>
      </c>
      <c r="H210" s="27"/>
      <c r="I210" s="26">
        <f>F211*H212</f>
        <v>2.5477584403491411E-2</v>
      </c>
    </row>
    <row r="211" spans="1:9">
      <c r="A211" s="19"/>
      <c r="C211" s="26" t="s">
        <v>28</v>
      </c>
      <c r="D211" s="26"/>
      <c r="E211" s="28">
        <f>G211*E210</f>
        <v>1.8999999999999986</v>
      </c>
      <c r="F211" s="19">
        <f>E211*(365.25/7)</f>
        <v>99.139285714285649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5.6</v>
      </c>
      <c r="F213" s="26">
        <f>E213*(365.25/7)</f>
        <v>292.2</v>
      </c>
      <c r="G213" s="26">
        <v>1</v>
      </c>
      <c r="H213" s="27"/>
      <c r="I213" s="26">
        <f>SUM(I214,I215,I217)</f>
        <v>5.2154572801356998E-2</v>
      </c>
    </row>
    <row r="214" spans="1:9">
      <c r="A214" s="19"/>
      <c r="C214" s="26" t="s">
        <v>163</v>
      </c>
      <c r="D214" s="26"/>
      <c r="E214" s="28">
        <f>G214*E213</f>
        <v>4.6666666666666661</v>
      </c>
      <c r="F214" s="19">
        <f>E214*(365.25/7)</f>
        <v>243.49999999999997</v>
      </c>
      <c r="G214" s="19">
        <v>0.83333333333333326</v>
      </c>
      <c r="I214" s="19">
        <f>F214*H216</f>
        <v>4.5334656921794433E-2</v>
      </c>
    </row>
    <row r="215" spans="1:9">
      <c r="A215" s="19"/>
      <c r="C215" s="26" t="s">
        <v>164</v>
      </c>
      <c r="D215" s="26"/>
      <c r="E215" s="28">
        <f>G215*E213</f>
        <v>0.46666666666666662</v>
      </c>
      <c r="F215" s="19">
        <f>E215*(365.25/7)</f>
        <v>24.349999999999998</v>
      </c>
      <c r="G215" s="19">
        <v>8.3333333333333329E-2</v>
      </c>
      <c r="I215" s="19">
        <f>F215*H216</f>
        <v>4.5334656921794435E-3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0.46666666666666662</v>
      </c>
      <c r="F217" s="19">
        <f>E217*(365.25/7)</f>
        <v>24.349999999999998</v>
      </c>
      <c r="G217" s="19">
        <v>8.3333333333333329E-2</v>
      </c>
      <c r="I217" s="19">
        <f>F217*AVERAGE(H218:H219)</f>
        <v>2.2864501873831166E-3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1.8</v>
      </c>
      <c r="F220" s="26">
        <f>E220*(365.25/7)</f>
        <v>93.921428571428578</v>
      </c>
      <c r="G220" s="26">
        <v>1</v>
      </c>
      <c r="H220" s="27"/>
      <c r="I220" s="26">
        <f>F220*H222</f>
        <v>1.6436651878520503E-2</v>
      </c>
    </row>
    <row r="221" spans="1:9">
      <c r="A221" s="19"/>
      <c r="C221" s="26" t="s">
        <v>168</v>
      </c>
      <c r="D221" s="26"/>
      <c r="E221" s="28">
        <f>G221*E220</f>
        <v>1.8</v>
      </c>
      <c r="F221" s="19">
        <f>E221*(365.25/7)</f>
        <v>93.921428571428578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5.3</v>
      </c>
      <c r="F223" s="26">
        <f>E223*(365.25/7)</f>
        <v>276.54642857142858</v>
      </c>
      <c r="G223" s="26">
        <v>1</v>
      </c>
      <c r="H223" s="27"/>
      <c r="I223" s="26">
        <f>SUM(I224:I225)</f>
        <v>4.8396808308977024E-2</v>
      </c>
    </row>
    <row r="224" spans="1:9">
      <c r="A224" s="19"/>
      <c r="C224" s="26" t="s">
        <v>170</v>
      </c>
      <c r="D224" s="26"/>
      <c r="E224" s="28">
        <f>G224*E223</f>
        <v>2.5395833333333329</v>
      </c>
      <c r="F224" s="19">
        <f>E224*(365.25/7)</f>
        <v>132.51183035714283</v>
      </c>
      <c r="G224" s="19">
        <v>0.47916666666666663</v>
      </c>
      <c r="I224" s="19">
        <f>F224*H226</f>
        <v>2.3190137314718154E-2</v>
      </c>
    </row>
    <row r="225" spans="1:9">
      <c r="A225" s="19"/>
      <c r="C225" s="26" t="s">
        <v>171</v>
      </c>
      <c r="D225" s="26"/>
      <c r="E225" s="28">
        <f>G225*E223</f>
        <v>2.760416666666667</v>
      </c>
      <c r="F225" s="19">
        <f>E225*(365.25/7)</f>
        <v>144.03459821428572</v>
      </c>
      <c r="G225" s="19">
        <v>0.52083333333333337</v>
      </c>
      <c r="I225" s="19">
        <f>F225*H226</f>
        <v>2.520667099425887E-2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6.4</v>
      </c>
      <c r="F227" s="26">
        <f>E227*(365.25/7)</f>
        <v>333.94285714285718</v>
      </c>
      <c r="G227" s="26">
        <v>0.9882352941176471</v>
      </c>
      <c r="H227" s="27"/>
      <c r="I227" s="26">
        <f>SUM(I228,I231)</f>
        <v>5.0697558340860593E-2</v>
      </c>
    </row>
    <row r="228" spans="1:9">
      <c r="A228" s="19"/>
      <c r="C228" s="26" t="s">
        <v>172</v>
      </c>
      <c r="D228" s="26"/>
      <c r="E228" s="28">
        <f>G228*E227</f>
        <v>4.6682352941176477</v>
      </c>
      <c r="F228" s="19">
        <f>E228*(365.25/7)</f>
        <v>243.58184873949585</v>
      </c>
      <c r="G228" s="19">
        <v>0.72941176470588243</v>
      </c>
      <c r="I228" s="19">
        <f>F228*AVERAGE(H229:H230)</f>
        <v>4.3350731298710109E-2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1.6564705882352944</v>
      </c>
      <c r="F231" s="19">
        <f>E231*(365.25/7)</f>
        <v>86.432268907563042</v>
      </c>
      <c r="G231" s="19">
        <v>0.25882352941176473</v>
      </c>
      <c r="I231" s="19">
        <f>F231*AVERAGE(H232:H233)</f>
        <v>7.3468270421504838E-3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32.9</v>
      </c>
      <c r="F234" s="30">
        <f>E234*(365.25/7)</f>
        <v>1716.675</v>
      </c>
      <c r="H234" s="31"/>
      <c r="I234" s="30">
        <f>SUM(I227,I220,I213,I210,I203,I223)</f>
        <v>0.33134210781316037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6.2</v>
      </c>
      <c r="F237" s="26">
        <f>E237*(365.25/7)</f>
        <v>323.50714285714287</v>
      </c>
      <c r="G237" s="26">
        <v>0.98648648648648651</v>
      </c>
      <c r="H237" s="27"/>
      <c r="I237" s="26">
        <f>SUM(I238,I239,I241)</f>
        <v>5.8019107439543992E-2</v>
      </c>
    </row>
    <row r="238" spans="1:9">
      <c r="C238" s="26" t="s">
        <v>177</v>
      </c>
      <c r="D238" s="26"/>
      <c r="E238" s="19">
        <f>G238*E237</f>
        <v>4.9432432432432432</v>
      </c>
      <c r="F238" s="19">
        <f>E238*(365.25/7)</f>
        <v>257.93137065637069</v>
      </c>
      <c r="G238" s="19">
        <v>0.79729729729729726</v>
      </c>
      <c r="I238" s="19">
        <f>F238*H240</f>
        <v>4.6669993244239517E-2</v>
      </c>
    </row>
    <row r="239" spans="1:9">
      <c r="C239" s="26" t="s">
        <v>178</v>
      </c>
      <c r="D239" s="26"/>
      <c r="E239" s="19">
        <f>G239*E237</f>
        <v>0.16756756756756758</v>
      </c>
      <c r="F239" s="19">
        <f>E239*(365.25/7)</f>
        <v>8.7434362934362948</v>
      </c>
      <c r="G239" s="19">
        <v>2.7027027027027029E-2</v>
      </c>
      <c r="I239" s="19">
        <f>F239*H240</f>
        <v>1.5820336692962548E-3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1.0054054054054054</v>
      </c>
      <c r="F241" s="19">
        <f>E241*(365.25/7)</f>
        <v>52.460617760617758</v>
      </c>
      <c r="G241" s="19">
        <v>0.16216216216216214</v>
      </c>
      <c r="I241" s="19">
        <f>F241*H242</f>
        <v>9.7670805260082223E-3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6.0500000000000007</v>
      </c>
      <c r="F243" s="26">
        <f>E243*(365.25/7)</f>
        <v>315.68035714285719</v>
      </c>
      <c r="G243" s="26">
        <v>0.96129032258064506</v>
      </c>
      <c r="H243" s="27"/>
      <c r="I243" s="26">
        <f>SUM(I244,I245,I246)</f>
        <v>1.606559774308711E-2</v>
      </c>
    </row>
    <row r="244" spans="1:9">
      <c r="C244" s="26" t="s">
        <v>180</v>
      </c>
      <c r="D244" s="26"/>
      <c r="E244" s="19">
        <f>G244*E243</f>
        <v>4.0983870967741938</v>
      </c>
      <c r="F244" s="19">
        <f>E244*(365.25/7)</f>
        <v>213.84798387096777</v>
      </c>
      <c r="G244" s="19">
        <v>0.67741935483870963</v>
      </c>
      <c r="I244" s="19">
        <f>F244*H247</f>
        <v>1.0953816643013939E-2</v>
      </c>
    </row>
    <row r="245" spans="1:9">
      <c r="C245" s="26" t="s">
        <v>181</v>
      </c>
      <c r="D245" s="26"/>
      <c r="E245" s="19">
        <f>G245*E243</f>
        <v>1.71741935483871</v>
      </c>
      <c r="F245" s="19">
        <f>E245*(365.25/7)</f>
        <v>89.612488479262694</v>
      </c>
      <c r="G245" s="19">
        <v>0.28387096774193549</v>
      </c>
      <c r="I245" s="19">
        <f>F245*H247</f>
        <v>4.5901707837391753E-3</v>
      </c>
    </row>
    <row r="246" spans="1:9">
      <c r="C246" s="26" t="s">
        <v>182</v>
      </c>
      <c r="D246" s="26"/>
      <c r="E246" s="19">
        <f>G246*E243</f>
        <v>0.19516129032258067</v>
      </c>
      <c r="F246" s="19">
        <f>E246*(365.25/7)</f>
        <v>10.183237327188943</v>
      </c>
      <c r="G246" s="19">
        <v>3.2258064516129031E-2</v>
      </c>
      <c r="I246" s="19">
        <f>F246*H247</f>
        <v>5.2161031633399723E-4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6.0500000000000007</v>
      </c>
      <c r="F248" s="19">
        <f>E248*(365.25/7)</f>
        <v>315.68035714285719</v>
      </c>
      <c r="G248" s="26">
        <v>1</v>
      </c>
      <c r="H248" s="27"/>
      <c r="I248" s="26">
        <f>F248*H250</f>
        <v>2.8492015186595533E-2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18.3</v>
      </c>
      <c r="F251" s="30">
        <f>E251*(365.25/7)</f>
        <v>954.86785714285725</v>
      </c>
      <c r="H251" s="31"/>
      <c r="I251" s="30">
        <f>SUM(I248,I243,I237)</f>
        <v>0.10257672036922663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37</v>
      </c>
      <c r="F254" s="26">
        <f>E254*(365.25/7)</f>
        <v>1930.6071428571429</v>
      </c>
      <c r="G254" s="26">
        <v>0.96780684104627757</v>
      </c>
      <c r="H254" s="27"/>
      <c r="I254" s="26">
        <f>F254*H259</f>
        <v>0.26667834579889593</v>
      </c>
    </row>
    <row r="255" spans="1:9">
      <c r="C255" s="26" t="s">
        <v>186</v>
      </c>
      <c r="D255" s="26"/>
      <c r="E255" s="19">
        <f>G255*E254</f>
        <v>8.0402414486921536</v>
      </c>
      <c r="F255" s="19">
        <f>E255*(365.25/7)</f>
        <v>419.52831273354417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27.247484909456738</v>
      </c>
      <c r="F256" s="19">
        <f>E256*(365.25/7)</f>
        <v>1421.7348375970105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0.52112676056338025</v>
      </c>
      <c r="F258" s="19">
        <f>E258*(365.25/7)</f>
        <v>27.191649899396378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72.2</v>
      </c>
      <c r="F260" s="26">
        <f>E260*(365.25/7)</f>
        <v>3767.2928571428574</v>
      </c>
      <c r="G260" s="26">
        <v>1</v>
      </c>
      <c r="H260" s="27"/>
      <c r="I260" s="26">
        <f>SUM(I261,I263,I265,I267,I269)</f>
        <v>4.1225291221667932</v>
      </c>
    </row>
    <row r="261" spans="1:9">
      <c r="C261" s="26" t="s">
        <v>191</v>
      </c>
      <c r="D261" s="26"/>
      <c r="E261" s="19">
        <f>G261*E260</f>
        <v>6.5826338639652686</v>
      </c>
      <c r="F261" s="19">
        <f>E261*(365.25/7)</f>
        <v>343.47243125904492</v>
      </c>
      <c r="G261" s="19">
        <v>9.1172214182344433E-2</v>
      </c>
      <c r="I261" s="19">
        <f>F261*H262</f>
        <v>4.7444484049785206E-2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40.122720694645444</v>
      </c>
      <c r="F263" s="19">
        <f>E263*(365.25/7)</f>
        <v>2093.5462476741786</v>
      </c>
      <c r="G263" s="19">
        <v>0.55571635311143275</v>
      </c>
      <c r="I263" s="19">
        <f>F263*H264</f>
        <v>3.832493968388079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3.970477568740955</v>
      </c>
      <c r="F265" s="19">
        <f>E265*(365.25/7)</f>
        <v>207.17384742609056</v>
      </c>
      <c r="G265" s="19">
        <v>5.4992764109985527E-2</v>
      </c>
      <c r="I265" s="19">
        <f>F265*H266</f>
        <v>4.5788912504126103E-2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9.7172214182344447</v>
      </c>
      <c r="F267" s="19">
        <f>E267*(365.25/7)</f>
        <v>507.03073185859017</v>
      </c>
      <c r="G267" s="19">
        <v>0.13458755426917512</v>
      </c>
      <c r="I267" s="19">
        <f>F267*H268</f>
        <v>5.4074123051807858E-2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11.806946454413895</v>
      </c>
      <c r="F269" s="19">
        <f>E269*(365.25/7)</f>
        <v>616.06959892495365</v>
      </c>
      <c r="G269" s="19">
        <v>0.16353111432706224</v>
      </c>
      <c r="I269" s="19">
        <f>F269*H270</f>
        <v>0.14272763417299544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29.4</v>
      </c>
      <c r="F271" s="26">
        <f>E271*(365.25/7)</f>
        <v>1534.05</v>
      </c>
      <c r="G271" s="26">
        <v>1.0047169811320757</v>
      </c>
      <c r="H271" s="27"/>
      <c r="I271" s="26">
        <f>SUM(I272,I274,I276,I278,I280,I282,I287)</f>
        <v>1.3952516312467038</v>
      </c>
    </row>
    <row r="272" spans="1:9">
      <c r="A272" s="19"/>
      <c r="C272" s="26" t="s">
        <v>198</v>
      </c>
      <c r="D272" s="26"/>
      <c r="E272" s="19">
        <f>G272*E271</f>
        <v>0.69339622641509435</v>
      </c>
      <c r="F272" s="19">
        <f>E272*(365.25/7)</f>
        <v>36.180424528301891</v>
      </c>
      <c r="G272" s="19">
        <v>2.358490566037736E-2</v>
      </c>
      <c r="I272" s="19">
        <f>F272*H273</f>
        <v>6.0351842403112033E-2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4.7150943396226408</v>
      </c>
      <c r="F274" s="19">
        <f>E274*(365.25/7)</f>
        <v>246.02688679245281</v>
      </c>
      <c r="G274" s="19">
        <v>0.16037735849056603</v>
      </c>
      <c r="I274" s="19">
        <f>F274*H275</f>
        <v>0.45038248414186283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2.6349056603773584</v>
      </c>
      <c r="F276" s="19">
        <f>E276*(365.25/7)</f>
        <v>137.48561320754717</v>
      </c>
      <c r="G276" s="19">
        <v>8.9622641509433956E-2</v>
      </c>
      <c r="I276" s="19">
        <f>F276*H277</f>
        <v>0.11433243035552487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15.94811320754717</v>
      </c>
      <c r="F278" s="19">
        <f>E278*(365.25/7)</f>
        <v>832.14976415094338</v>
      </c>
      <c r="G278" s="19">
        <v>0.54245283018867929</v>
      </c>
      <c r="I278" s="19">
        <f>F278*H279</f>
        <v>0.69201207846765045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0.69339622641509435</v>
      </c>
      <c r="F280" s="19">
        <f>E280*(365.25/7)</f>
        <v>36.180424528301891</v>
      </c>
      <c r="G280" s="19">
        <v>2.358490566037736E-2</v>
      </c>
      <c r="I280" s="19">
        <f>F280*H281</f>
        <v>1.9498216192797364E-2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4.8537735849056611</v>
      </c>
      <c r="F287" s="19">
        <f>E287*(365.25/7)</f>
        <v>253.26297169811326</v>
      </c>
      <c r="G287" s="19">
        <v>0.16509433962264153</v>
      </c>
      <c r="I287" s="19">
        <f>F287*H288</f>
        <v>5.8674579685756123E-2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138.6</v>
      </c>
      <c r="F289" s="30">
        <f>E289*(365.25/7)</f>
        <v>7231.95</v>
      </c>
      <c r="H289" s="31"/>
      <c r="I289" s="30">
        <f>SUM(I254,I260,I271)</f>
        <v>5.784459099212393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1.9</v>
      </c>
      <c r="F292" s="26">
        <f>E292*(365.25/7)</f>
        <v>99.13928571428572</v>
      </c>
      <c r="G292" s="26">
        <v>1</v>
      </c>
      <c r="H292" s="27"/>
      <c r="I292" s="26">
        <f>F292*H294</f>
        <v>2.2408968979310481E-2</v>
      </c>
    </row>
    <row r="293" spans="1:9">
      <c r="C293" s="26" t="s">
        <v>42</v>
      </c>
      <c r="D293" s="26"/>
      <c r="E293" s="19">
        <f>G293*E292</f>
        <v>1.9</v>
      </c>
      <c r="F293" s="19">
        <f>E293*(365.25/7)</f>
        <v>99.13928571428572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1.7000000000000028</v>
      </c>
      <c r="F295" s="26">
        <f>E295*(365.25/7)</f>
        <v>88.703571428571578</v>
      </c>
      <c r="G295" s="26">
        <v>1</v>
      </c>
      <c r="H295" s="27"/>
      <c r="I295" s="26">
        <f>F295*H297</f>
        <v>1.6514767878653715E-2</v>
      </c>
    </row>
    <row r="296" spans="1:9">
      <c r="C296" s="26" t="s">
        <v>43</v>
      </c>
      <c r="D296" s="26"/>
      <c r="E296" s="19">
        <f>G296*E295</f>
        <v>1.7000000000000028</v>
      </c>
      <c r="F296" s="19">
        <f>E296*(365.25/7)</f>
        <v>88.703571428571578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30.9</v>
      </c>
      <c r="F298" s="26">
        <f>E298*(365.25/7)</f>
        <v>1612.3178571428571</v>
      </c>
      <c r="G298" s="26">
        <v>1</v>
      </c>
      <c r="H298" s="27"/>
      <c r="I298" s="26">
        <f>F298*H300</f>
        <v>7.1935666528813627E-2</v>
      </c>
    </row>
    <row r="299" spans="1:9">
      <c r="C299" s="26" t="s">
        <v>44</v>
      </c>
      <c r="D299" s="26"/>
      <c r="E299" s="19">
        <f>G299*E298</f>
        <v>30.9</v>
      </c>
      <c r="F299" s="19">
        <f>E299*(365.25/7)</f>
        <v>1612.3178571428571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34.5</v>
      </c>
      <c r="F301" s="30">
        <f>E301*(365.25/7)</f>
        <v>1800.1607142857144</v>
      </c>
      <c r="H301" s="31"/>
      <c r="I301" s="30">
        <f>SUM(I292,I295,I298)</f>
        <v>0.11085940338677783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17.2</v>
      </c>
      <c r="F304" s="26">
        <f>E304*(365.25/7)</f>
        <v>897.47142857142853</v>
      </c>
      <c r="G304" s="26">
        <v>1.0000000000000002</v>
      </c>
      <c r="H304" s="27"/>
      <c r="I304" s="26">
        <f>SUM(I305,I306,I307,I309)</f>
        <v>0.16558263817993116</v>
      </c>
    </row>
    <row r="305" spans="1:9">
      <c r="C305" s="26" t="s">
        <v>212</v>
      </c>
      <c r="D305" s="26"/>
      <c r="E305" s="19">
        <f>G305*E304</f>
        <v>8.7211267605633793</v>
      </c>
      <c r="F305" s="19">
        <f>E305*(365.25/7)</f>
        <v>455.05593561368204</v>
      </c>
      <c r="G305" s="19">
        <v>0.50704225352112675</v>
      </c>
      <c r="I305" s="19">
        <f>F305*H308</f>
        <v>8.472199064177599E-2</v>
      </c>
    </row>
    <row r="306" spans="1:9">
      <c r="C306" s="26" t="s">
        <v>213</v>
      </c>
      <c r="D306" s="26"/>
      <c r="E306" s="19">
        <f>G306*E304</f>
        <v>4.4816901408450711</v>
      </c>
      <c r="F306" s="19">
        <f>E306*(365.25/7)</f>
        <v>233.84818913480891</v>
      </c>
      <c r="G306" s="19">
        <v>0.26056338028169018</v>
      </c>
      <c r="I306" s="19">
        <f>F306*H308</f>
        <v>4.3537689635357125E-2</v>
      </c>
    </row>
    <row r="307" spans="1:9">
      <c r="C307" s="26" t="s">
        <v>214</v>
      </c>
      <c r="D307" s="26"/>
      <c r="E307" s="19">
        <f>G307*E304</f>
        <v>3.6338028169014085</v>
      </c>
      <c r="F307" s="19">
        <f>E307*(365.25/7)</f>
        <v>189.60663983903422</v>
      </c>
      <c r="G307" s="19">
        <v>0.21126760563380284</v>
      </c>
      <c r="I307" s="19">
        <f>F307*H308</f>
        <v>3.5300829434073339E-2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0.36338028169014081</v>
      </c>
      <c r="F309" s="19">
        <f>E309*(365.25/7)</f>
        <v>18.960663983903419</v>
      </c>
      <c r="G309" s="19">
        <v>2.1126760563380281E-2</v>
      </c>
      <c r="I309" s="19">
        <f>F309*H310</f>
        <v>2.0221284687246999E-3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2.7999999999999972</v>
      </c>
      <c r="F311" s="26">
        <f>E311*(365.25/7)</f>
        <v>146.09999999999985</v>
      </c>
      <c r="G311" s="26">
        <v>1</v>
      </c>
      <c r="H311" s="27"/>
      <c r="I311" s="26">
        <f>E311*H313</f>
        <v>4.9001198086394632E-4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14.7</v>
      </c>
      <c r="F314" s="26">
        <f>E314*(365.25/7)</f>
        <v>767.02499999999998</v>
      </c>
      <c r="G314" s="26">
        <v>1.0050251256281406</v>
      </c>
      <c r="H314" s="27"/>
      <c r="I314" s="26">
        <f>SUM(I315,I316,I318,I320)</f>
        <v>0.19471752157446576</v>
      </c>
    </row>
    <row r="315" spans="1:9">
      <c r="A315" s="19"/>
      <c r="C315" s="26" t="s">
        <v>216</v>
      </c>
      <c r="D315" s="26"/>
      <c r="E315" s="19">
        <f>G315*E314</f>
        <v>3.1025125628140704</v>
      </c>
      <c r="F315" s="19">
        <f>E315*(365.25/7)</f>
        <v>161.88467336683419</v>
      </c>
      <c r="G315" s="19">
        <v>0.21105527638190957</v>
      </c>
      <c r="I315" s="19">
        <f>F315*H317</f>
        <v>2.8330510524284081E-2</v>
      </c>
    </row>
    <row r="316" spans="1:9">
      <c r="A316" s="19"/>
      <c r="C316" s="26" t="s">
        <v>217</v>
      </c>
      <c r="D316" s="26"/>
      <c r="E316" s="19">
        <f>G316*E314</f>
        <v>3.3241206030150754</v>
      </c>
      <c r="F316" s="19">
        <f>E316*(365.25/7)</f>
        <v>173.44786432160805</v>
      </c>
      <c r="G316" s="19">
        <v>0.22613065326633167</v>
      </c>
      <c r="I316" s="19">
        <f>F316*H317</f>
        <v>3.0354118418875801E-2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4.1366834170854272</v>
      </c>
      <c r="F318" s="19">
        <f>E318*(365.25/7)</f>
        <v>215.8462311557789</v>
      </c>
      <c r="G318" s="19">
        <v>0.28140703517587939</v>
      </c>
      <c r="I318" s="19">
        <f>F318*H319</f>
        <v>9.7584342634063195E-2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4.2105527638190958</v>
      </c>
      <c r="F320" s="19">
        <f>E320*(365.25/7)</f>
        <v>219.70062814070354</v>
      </c>
      <c r="G320" s="19">
        <v>0.28643216080402012</v>
      </c>
      <c r="I320" s="19">
        <f>F320*H321</f>
        <v>3.8448549997242683E-2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38.200000000000003</v>
      </c>
      <c r="F322" s="26">
        <f>E322*(365.25/7)</f>
        <v>1993.2214285714288</v>
      </c>
      <c r="G322" s="26">
        <v>1.0000000000000002</v>
      </c>
      <c r="H322" s="27"/>
      <c r="I322" s="26">
        <f>SUM(I323,I325,I327,I329)</f>
        <v>0.18803034615625297</v>
      </c>
    </row>
    <row r="323" spans="1:9">
      <c r="A323" s="19"/>
      <c r="C323" s="26" t="s">
        <v>221</v>
      </c>
      <c r="D323" s="26"/>
      <c r="E323" s="19">
        <f>G323*E322</f>
        <v>10.565957446808511</v>
      </c>
      <c r="F323" s="19">
        <f>E323*(365.25/7)</f>
        <v>551.31656534954413</v>
      </c>
      <c r="G323" s="19">
        <v>0.27659574468085107</v>
      </c>
      <c r="I323" s="19">
        <f>F323*H324</f>
        <v>8.2147294008973429E-2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19.738601823708208</v>
      </c>
      <c r="F325" s="19">
        <f>E325*(365.25/7)</f>
        <v>1029.932045158489</v>
      </c>
      <c r="G325" s="19">
        <v>0.51671732522796354</v>
      </c>
      <c r="I325" s="19">
        <f>F325*H326</f>
        <v>8.0660580152666986E-2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2.6705167173252282</v>
      </c>
      <c r="F327" s="19">
        <f>E327*(365.25/7)</f>
        <v>139.34374728614853</v>
      </c>
      <c r="G327" s="19">
        <v>6.9908814589665649E-2</v>
      </c>
      <c r="I327" s="19">
        <f>F327*H328</f>
        <v>1.0728556580601921E-2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5.2249240121580556</v>
      </c>
      <c r="F329" s="19">
        <f>E329*(365.25/7)</f>
        <v>272.62907077724714</v>
      </c>
      <c r="G329" s="19">
        <v>0.13677811550151978</v>
      </c>
      <c r="I329" s="19">
        <f>F329*H330</f>
        <v>1.4493915414010617E-2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9.6999999999999993</v>
      </c>
      <c r="F331" s="26">
        <f>E331*(365.25/7)</f>
        <v>506.13214285714287</v>
      </c>
      <c r="G331" s="26">
        <v>1.0098039215686276</v>
      </c>
      <c r="H331" s="27"/>
      <c r="I331" s="26">
        <f>SUM(I332:I334,I335)</f>
        <v>0.21685456845099915</v>
      </c>
    </row>
    <row r="332" spans="1:9">
      <c r="A332" s="19"/>
      <c r="C332" s="26" t="s">
        <v>230</v>
      </c>
      <c r="D332" s="26"/>
      <c r="E332" s="19">
        <f>G332*E331</f>
        <v>3.138235294117647</v>
      </c>
      <c r="F332" s="19">
        <f>E332*(365.25/7)</f>
        <v>163.74863445378151</v>
      </c>
      <c r="G332" s="19">
        <v>0.3235294117647059</v>
      </c>
      <c r="I332" s="19">
        <f>F332*$H$336</f>
        <v>6.9477677270708457E-2</v>
      </c>
    </row>
    <row r="333" spans="1:9">
      <c r="A333" s="19"/>
      <c r="C333" s="26" t="s">
        <v>231</v>
      </c>
      <c r="D333" s="26"/>
      <c r="E333" s="19">
        <f>G333*E331</f>
        <v>3.138235294117647</v>
      </c>
      <c r="F333" s="19">
        <f>E333*(365.25/7)</f>
        <v>163.74863445378151</v>
      </c>
      <c r="G333" s="19">
        <v>0.3235294117647059</v>
      </c>
      <c r="I333" s="19">
        <f>F333*$H$336</f>
        <v>6.9477677270708457E-2</v>
      </c>
    </row>
    <row r="334" spans="1:9">
      <c r="A334" s="19"/>
      <c r="C334" s="26" t="s">
        <v>232</v>
      </c>
      <c r="D334" s="26"/>
      <c r="E334" s="19">
        <f>G334*E331</f>
        <v>1.0460784313725491</v>
      </c>
      <c r="F334" s="19">
        <f>E334*(365.25/7)</f>
        <v>54.582878151260509</v>
      </c>
      <c r="G334" s="19">
        <v>0.10784313725490198</v>
      </c>
      <c r="I334" s="19">
        <f>F334*$H$336</f>
        <v>2.3159225756902824E-2</v>
      </c>
    </row>
    <row r="335" spans="1:9">
      <c r="A335" s="19"/>
      <c r="C335" s="26" t="s">
        <v>233</v>
      </c>
      <c r="D335" s="26"/>
      <c r="E335" s="19">
        <f>G335*E331</f>
        <v>2.4725490196078432</v>
      </c>
      <c r="F335" s="19">
        <f>E335*(365.25/7)</f>
        <v>129.01407563025211</v>
      </c>
      <c r="G335" s="19">
        <v>0.25490196078431376</v>
      </c>
      <c r="I335" s="19">
        <f>F335*$H$336</f>
        <v>5.47399881526794E-2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8.6999999999999993</v>
      </c>
      <c r="F337" s="26">
        <f>E337*(365.25/7)</f>
        <v>453.95357142857142</v>
      </c>
      <c r="G337" s="26">
        <v>1</v>
      </c>
      <c r="H337" s="27"/>
      <c r="I337" s="26">
        <f>F337*H339</f>
        <v>9.1189379444630861E-2</v>
      </c>
    </row>
    <row r="338" spans="1:9">
      <c r="A338" s="19"/>
      <c r="C338" s="26" t="s">
        <v>51</v>
      </c>
      <c r="D338" s="26"/>
      <c r="E338" s="19">
        <f>G338*E337</f>
        <v>8.6999999999999993</v>
      </c>
      <c r="F338" s="19">
        <f>E338*(365.25/7)</f>
        <v>453.95357142857142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2.7999999999999972</v>
      </c>
      <c r="F340" s="26">
        <f>E340*(365.25/7)</f>
        <v>146.09999999999985</v>
      </c>
      <c r="G340" s="26">
        <v>1</v>
      </c>
      <c r="H340" s="27"/>
      <c r="I340" s="26">
        <f>F340*H342</f>
        <v>2.934830602815703E-2</v>
      </c>
    </row>
    <row r="341" spans="1:9">
      <c r="A341" s="19"/>
      <c r="C341" s="26" t="s">
        <v>52</v>
      </c>
      <c r="D341" s="26"/>
      <c r="E341" s="19">
        <f>G341*E340</f>
        <v>2.7999999999999972</v>
      </c>
      <c r="F341" s="19">
        <f>E341*(365.25/7)</f>
        <v>146.09999999999985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4.5999999999999996</v>
      </c>
      <c r="F343" s="26">
        <f>E343*(365.25/7)</f>
        <v>240.02142857142857</v>
      </c>
      <c r="G343" s="26">
        <v>1</v>
      </c>
      <c r="H343" s="27"/>
      <c r="I343" s="26">
        <f>F343*H345</f>
        <v>4.8215074189115165E-2</v>
      </c>
    </row>
    <row r="344" spans="1:9">
      <c r="A344" s="19"/>
      <c r="C344" s="26" t="s">
        <v>53</v>
      </c>
      <c r="D344" s="26"/>
      <c r="E344" s="19">
        <f>G344*E343</f>
        <v>4.5999999999999996</v>
      </c>
      <c r="F344" s="19">
        <f>E344*(365.25/7)</f>
        <v>240.02142857142857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98.7</v>
      </c>
      <c r="F346" s="30">
        <f>E346*(365.25/7)</f>
        <v>5150.0250000000005</v>
      </c>
      <c r="H346" s="31"/>
      <c r="I346" s="30">
        <f>SUM(I304,I311,I314,I322,I331,I337,I340,I343)</f>
        <v>0.93442784600441609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26.8</v>
      </c>
      <c r="F364" s="26">
        <f>E364*(365.25/7)</f>
        <v>1398.3857142857144</v>
      </c>
      <c r="G364" s="26">
        <v>0.98571428571428577</v>
      </c>
      <c r="H364" s="27"/>
      <c r="I364" s="26">
        <f>SUM(I365,I367,I369)</f>
        <v>9.0376666419067914E-2</v>
      </c>
    </row>
    <row r="365" spans="1:9">
      <c r="C365" s="26" t="s">
        <v>246</v>
      </c>
      <c r="D365" s="26"/>
      <c r="E365" s="19">
        <f>G365*E364</f>
        <v>9.6990476190476187</v>
      </c>
      <c r="F365" s="19">
        <f>E365*(365.25/7)</f>
        <v>506.08244897959185</v>
      </c>
      <c r="G365" s="19">
        <v>0.3619047619047619</v>
      </c>
      <c r="I365" s="19">
        <f>F365*H366</f>
        <v>3.1816233990127403E-2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19.976938775510234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3.7192922617472228E-3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16.718095238095238</v>
      </c>
      <c r="F369" s="19">
        <f>E369*(365.25/7)</f>
        <v>872.32632653061228</v>
      </c>
      <c r="G369" s="19">
        <v>0.62380952380952381</v>
      </c>
      <c r="I369" s="19">
        <f>F369*H370</f>
        <v>5.4841140167193284E-2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15.4</v>
      </c>
      <c r="F373" s="26">
        <f>E373*(365.25/7)</f>
        <v>803.55000000000007</v>
      </c>
      <c r="G373" s="26">
        <v>0.99310344827586206</v>
      </c>
      <c r="H373" s="27"/>
      <c r="I373" s="26">
        <f>SUM(I374,I375)</f>
        <v>0.13965486285749831</v>
      </c>
    </row>
    <row r="374" spans="1:9">
      <c r="C374" s="26" t="s">
        <v>251</v>
      </c>
      <c r="D374" s="26"/>
      <c r="E374" s="19">
        <f>G374*E373</f>
        <v>3.2924137931034485</v>
      </c>
      <c r="F374" s="19">
        <f>E374*(365.25/7)</f>
        <v>171.79344827586209</v>
      </c>
      <c r="G374" s="19">
        <v>0.21379310344827587</v>
      </c>
      <c r="I374" s="19">
        <f>F374*H376</f>
        <v>3.0064588531822558E-2</v>
      </c>
    </row>
    <row r="375" spans="1:9">
      <c r="C375" s="26" t="s">
        <v>252</v>
      </c>
      <c r="D375" s="26"/>
      <c r="E375" s="19">
        <f>G375*E373</f>
        <v>12.001379310344827</v>
      </c>
      <c r="F375" s="19">
        <f>E375*(365.25/7)</f>
        <v>626.21482758620687</v>
      </c>
      <c r="G375" s="19">
        <v>0.77931034482758621</v>
      </c>
      <c r="I375" s="19">
        <f>F375*H376</f>
        <v>0.10959027432567577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27.3</v>
      </c>
      <c r="F377" s="26">
        <f>E377*(365.25/7)</f>
        <v>1424.4750000000001</v>
      </c>
      <c r="G377" s="26">
        <v>0.99760191846522783</v>
      </c>
      <c r="H377" s="27"/>
      <c r="I377" s="26">
        <f>SUM(I378,I380,I381,I382,I383,I384,I385)</f>
        <v>5.8319604225483997E-2</v>
      </c>
    </row>
    <row r="378" spans="1:9">
      <c r="A378" s="19"/>
      <c r="C378" s="26" t="s">
        <v>253</v>
      </c>
      <c r="D378" s="26"/>
      <c r="E378" s="19">
        <f>G378*E377</f>
        <v>4.5172661870503594</v>
      </c>
      <c r="F378" s="19">
        <f>E378*(365.25/7)</f>
        <v>235.70449640287768</v>
      </c>
      <c r="G378" s="19">
        <v>0.16546762589928057</v>
      </c>
      <c r="I378" s="19">
        <f>F378*H379</f>
        <v>9.3340273911226117E-3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1.7676258992805756</v>
      </c>
      <c r="F380" s="19">
        <f t="shared" ref="F380:F385" si="2">E380*(365.25/7)</f>
        <v>92.232194244604315</v>
      </c>
      <c r="G380" s="19">
        <v>6.4748201438848921E-2</v>
      </c>
      <c r="I380" s="19">
        <f>F380*H386</f>
        <v>3.8115578516650069E-3</v>
      </c>
    </row>
    <row r="381" spans="1:9">
      <c r="A381" s="19"/>
      <c r="C381" s="26" t="s">
        <v>255</v>
      </c>
      <c r="D381" s="26"/>
      <c r="E381" s="19">
        <f>G381*E377</f>
        <v>1.3748201438848922</v>
      </c>
      <c r="F381" s="19">
        <f t="shared" si="2"/>
        <v>71.736151079136704</v>
      </c>
      <c r="G381" s="19">
        <v>5.0359712230215826E-2</v>
      </c>
      <c r="I381" s="19">
        <f>F381*H386</f>
        <v>2.9645449957394505E-3</v>
      </c>
    </row>
    <row r="382" spans="1:9">
      <c r="A382" s="19"/>
      <c r="C382" s="26" t="s">
        <v>256</v>
      </c>
      <c r="D382" s="26"/>
      <c r="E382" s="19">
        <f>G382*E377</f>
        <v>4.5172661870503594</v>
      </c>
      <c r="F382" s="19">
        <f t="shared" si="2"/>
        <v>235.70449640287768</v>
      </c>
      <c r="G382" s="19">
        <v>0.16546762589928057</v>
      </c>
      <c r="I382" s="19">
        <f>F382*$H$386</f>
        <v>9.7406478431439052E-3</v>
      </c>
    </row>
    <row r="383" spans="1:9">
      <c r="A383" s="19"/>
      <c r="C383" s="26" t="s">
        <v>257</v>
      </c>
      <c r="D383" s="26"/>
      <c r="E383" s="19">
        <f>G383*E377</f>
        <v>5.9575539568345315</v>
      </c>
      <c r="F383" s="19">
        <f t="shared" si="2"/>
        <v>310.85665467625898</v>
      </c>
      <c r="G383" s="19">
        <v>0.21822541966426856</v>
      </c>
      <c r="I383" s="19">
        <f>F383*H386</f>
        <v>1.2846361648204283E-2</v>
      </c>
    </row>
    <row r="384" spans="1:9">
      <c r="A384" s="19"/>
      <c r="C384" s="26" t="s">
        <v>258</v>
      </c>
      <c r="D384" s="26"/>
      <c r="E384" s="19">
        <f>G384*E377</f>
        <v>7.3978417266187044</v>
      </c>
      <c r="F384" s="19">
        <f t="shared" si="2"/>
        <v>386.00881294964029</v>
      </c>
      <c r="G384" s="19">
        <v>0.27098321342925658</v>
      </c>
      <c r="I384" s="19">
        <f>F384*H386</f>
        <v>1.5952075453264658E-2</v>
      </c>
    </row>
    <row r="385" spans="1:9">
      <c r="A385" s="19"/>
      <c r="C385" s="26" t="s">
        <v>259</v>
      </c>
      <c r="D385" s="26"/>
      <c r="E385" s="19">
        <f>G385*E377</f>
        <v>1.702158273381295</v>
      </c>
      <c r="F385" s="19">
        <f t="shared" si="2"/>
        <v>88.816187050359716</v>
      </c>
      <c r="G385" s="19">
        <v>6.235011990407674E-2</v>
      </c>
      <c r="I385" s="19">
        <f>F385*H386</f>
        <v>3.670389042344081E-3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5.9</v>
      </c>
      <c r="F387" s="26">
        <f>E387*(365.25/7)</f>
        <v>307.85357142857146</v>
      </c>
      <c r="G387" s="26">
        <v>1</v>
      </c>
      <c r="H387" s="27"/>
      <c r="I387" s="26">
        <f>F387*H390</f>
        <v>1.186859836472173E-2</v>
      </c>
    </row>
    <row r="388" spans="1:9">
      <c r="A388" s="19"/>
      <c r="C388" s="26" t="s">
        <v>261</v>
      </c>
      <c r="D388" s="26"/>
      <c r="E388" s="19">
        <f>G388*E387</f>
        <v>5.9</v>
      </c>
      <c r="F388" s="19">
        <f>E388*(365.25/7)</f>
        <v>307.85357142857146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5.2999999999999972</v>
      </c>
      <c r="F391" s="26">
        <f>E391*(365.25/7)</f>
        <v>276.54642857142841</v>
      </c>
      <c r="G391" s="26">
        <v>1</v>
      </c>
      <c r="H391" s="27"/>
      <c r="I391" s="26">
        <f>SUM(I392,I394,I398)</f>
        <v>2.2391648483205878E-2</v>
      </c>
    </row>
    <row r="392" spans="1:9">
      <c r="A392" s="19"/>
      <c r="C392" s="26" t="s">
        <v>265</v>
      </c>
      <c r="D392" s="26"/>
      <c r="E392" s="19">
        <f>G392*E391</f>
        <v>0.98148148148148107</v>
      </c>
      <c r="F392" s="19">
        <f>E392*(365.25/7)</f>
        <v>51.212301587301567</v>
      </c>
      <c r="G392" s="19">
        <v>0.1851851851851852</v>
      </c>
      <c r="I392" s="19">
        <f>F392*H393</f>
        <v>5.0423954454984835E-3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1.1123456790123452</v>
      </c>
      <c r="F394" s="19">
        <f>E394*(365.25/7)</f>
        <v>58.040608465608443</v>
      </c>
      <c r="G394" s="19">
        <v>0.20987654320987656</v>
      </c>
      <c r="I394" s="19">
        <f>F394*H395</f>
        <v>4.4687469945609952E-3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3.2061728395061713</v>
      </c>
      <c r="F398" s="19">
        <f>E398*(365.25/7)</f>
        <v>167.29351851851845</v>
      </c>
      <c r="G398" s="19">
        <v>0.60493827160493829</v>
      </c>
      <c r="I398" s="19">
        <f>F398*H399</f>
        <v>1.2880506043146398E-2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80.7</v>
      </c>
      <c r="F400" s="30">
        <f>E400*(365.25/7)</f>
        <v>4210.8107142857143</v>
      </c>
      <c r="H400" s="31"/>
      <c r="I400" s="30">
        <f>SUM(I364,I371,I373,I377,I387,I391)</f>
        <v>0.32261138034997783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59.7</v>
      </c>
      <c r="F403" s="26">
        <f>E403*(365.25/7)</f>
        <v>3115.0607142857148</v>
      </c>
      <c r="G403" s="26">
        <v>0.9659574468085107</v>
      </c>
      <c r="H403" s="27"/>
      <c r="I403" s="26">
        <f>F403*H408</f>
        <v>0.12009412243625209</v>
      </c>
    </row>
    <row r="404" spans="1:9">
      <c r="C404" s="26" t="s">
        <v>271</v>
      </c>
      <c r="D404" s="26"/>
      <c r="E404" s="19">
        <f>G404*E403</f>
        <v>54.957872340425538</v>
      </c>
      <c r="F404" s="19">
        <f>E404*(365.25/7)</f>
        <v>2867.6232674772041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2.7097872340425533</v>
      </c>
      <c r="F405" s="19">
        <f>E405*(365.25/7)</f>
        <v>141.39282674772036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1.8629787234042556</v>
      </c>
      <c r="F407" s="19">
        <f>E407*(365.25/7)</f>
        <v>97.207568389057769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8.6999999999999993</v>
      </c>
      <c r="F409" s="26">
        <f>E409*(365.25/7)</f>
        <v>453.95357142857142</v>
      </c>
      <c r="G409" s="26">
        <v>1</v>
      </c>
      <c r="H409" s="27"/>
      <c r="I409" s="26">
        <f>F409*H411</f>
        <v>1.7501153520860853E-2</v>
      </c>
    </row>
    <row r="410" spans="1:9">
      <c r="C410" s="26" t="s">
        <v>64</v>
      </c>
      <c r="D410" s="26"/>
      <c r="E410" s="19">
        <f>G410*E409</f>
        <v>8.6999999999999993</v>
      </c>
      <c r="F410" s="19">
        <f>E410*(365.25/7)</f>
        <v>453.95357142857142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3.7</v>
      </c>
      <c r="F412" s="26">
        <f>E412*(365.25/7)</f>
        <v>193.06071428571431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3.7</v>
      </c>
      <c r="F413" s="19">
        <f>E413*(365.25/7)</f>
        <v>193.06071428571431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0.90000000000000568</v>
      </c>
      <c r="F414" s="26">
        <f>E414*(365.25/7)</f>
        <v>46.960714285714587</v>
      </c>
      <c r="G414" s="26">
        <v>1</v>
      </c>
      <c r="H414" s="27"/>
      <c r="I414" s="26">
        <f>F414*AVERAGE(H416:H417)</f>
        <v>5.4231177190806317E-3</v>
      </c>
    </row>
    <row r="415" spans="1:9">
      <c r="C415" s="26" t="s">
        <v>66</v>
      </c>
      <c r="D415" s="26"/>
      <c r="E415" s="19">
        <f>G415*E414</f>
        <v>0.90000000000000568</v>
      </c>
      <c r="F415" s="19">
        <f>E415*(365.25/7)</f>
        <v>46.960714285714587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8.1999999999999993</v>
      </c>
      <c r="F418" s="26">
        <f>E418*(365.25/7)</f>
        <v>427.8642857142857</v>
      </c>
      <c r="G418" s="26">
        <v>1</v>
      </c>
      <c r="H418" s="27"/>
      <c r="I418" s="26">
        <f>F418*AVERAGE(H420:H422)</f>
        <v>0.30433363741708325</v>
      </c>
    </row>
    <row r="419" spans="1:12">
      <c r="C419" s="26" t="s">
        <v>67</v>
      </c>
      <c r="D419" s="26"/>
      <c r="E419" s="19">
        <f>G419*E418</f>
        <v>8.1999999999999993</v>
      </c>
      <c r="F419" s="19">
        <f>E419*(365.25/7)</f>
        <v>427.8642857142857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81.2</v>
      </c>
      <c r="F424" s="30">
        <f>E424*(365.25/7)</f>
        <v>4236.9000000000005</v>
      </c>
      <c r="H424" s="31"/>
      <c r="I424" s="30">
        <f>SUM(I403,I409,I412,I414,I418)</f>
        <v>0.44735203109327681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1079.8</v>
      </c>
      <c r="F428" s="30">
        <f>E428*(365.25/7)</f>
        <v>56342.421428571426</v>
      </c>
      <c r="H428" s="31"/>
      <c r="I428" s="39">
        <f>SUM(I424,I400,I361,I346,I301,I289,I251,I234,I200,I154,I135,I122)</f>
        <v>20.250749964307726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5.9872662025073176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0.69095829486511906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0.59381158402394252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4.9450852946821202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0.33134210781316037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0.10257672036922663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5.784459099212393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0.11085940338677783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0.93442784600441609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0.32261138034997783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0.44735203109327681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20.25074996430773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8"/>
  <sheetViews>
    <sheetView topLeftCell="A437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8" t="s">
        <v>0</v>
      </c>
      <c r="B1" s="49"/>
      <c r="C1" s="49"/>
      <c r="D1" s="50"/>
      <c r="E1" s="18" t="s">
        <v>1</v>
      </c>
      <c r="H1" s="20"/>
    </row>
    <row r="2" spans="1:8" ht="12.75">
      <c r="A2" s="51" t="s">
        <v>2</v>
      </c>
      <c r="B2" s="52"/>
      <c r="C2" s="53"/>
      <c r="D2" s="21" t="s">
        <v>3</v>
      </c>
      <c r="E2" s="21" t="s">
        <v>3</v>
      </c>
      <c r="H2" s="20"/>
    </row>
    <row r="3" spans="1:8" ht="12.75">
      <c r="A3" s="54" t="s">
        <v>4</v>
      </c>
      <c r="B3" s="55"/>
      <c r="C3" s="56"/>
      <c r="D3" s="21" t="s">
        <v>3</v>
      </c>
      <c r="E3" s="10">
        <v>497.9</v>
      </c>
      <c r="H3" s="20"/>
    </row>
    <row r="4" spans="1:8" ht="12.75">
      <c r="A4" s="57" t="s">
        <v>4</v>
      </c>
      <c r="B4" s="60" t="s">
        <v>5</v>
      </c>
      <c r="C4" s="61"/>
      <c r="D4" s="21" t="s">
        <v>3</v>
      </c>
      <c r="E4" s="8">
        <v>67.900000000000006</v>
      </c>
      <c r="H4" s="20"/>
    </row>
    <row r="5" spans="1:8" ht="12.75">
      <c r="A5" s="58"/>
      <c r="B5" s="45" t="s">
        <v>5</v>
      </c>
      <c r="C5" s="24" t="s">
        <v>6</v>
      </c>
      <c r="D5" s="21" t="s">
        <v>3</v>
      </c>
      <c r="E5" s="10">
        <v>9.8000000000000007</v>
      </c>
      <c r="H5" s="20"/>
    </row>
    <row r="6" spans="1:8" ht="12.75">
      <c r="A6" s="58"/>
      <c r="B6" s="46"/>
      <c r="C6" s="24" t="s">
        <v>7</v>
      </c>
      <c r="D6" s="21" t="s">
        <v>3</v>
      </c>
      <c r="E6" s="8">
        <v>10.5</v>
      </c>
      <c r="H6" s="20"/>
    </row>
    <row r="7" spans="1:8" ht="12.75">
      <c r="A7" s="58"/>
      <c r="B7" s="46"/>
      <c r="C7" s="24" t="s">
        <v>8</v>
      </c>
      <c r="D7" s="21" t="s">
        <v>3</v>
      </c>
      <c r="E7" s="10">
        <v>31</v>
      </c>
      <c r="H7" s="20"/>
    </row>
    <row r="8" spans="1:8" ht="12.75">
      <c r="A8" s="58"/>
      <c r="B8" s="46"/>
      <c r="C8" s="24" t="s">
        <v>9</v>
      </c>
      <c r="D8" s="21" t="s">
        <v>3</v>
      </c>
      <c r="E8" s="8">
        <v>3.5</v>
      </c>
      <c r="H8" s="20"/>
    </row>
    <row r="9" spans="1:8" ht="21">
      <c r="A9" s="58"/>
      <c r="B9" s="47"/>
      <c r="C9" s="24" t="s">
        <v>10</v>
      </c>
      <c r="D9" s="21" t="s">
        <v>3</v>
      </c>
      <c r="E9" s="10">
        <v>13.2</v>
      </c>
      <c r="H9" s="20"/>
    </row>
    <row r="10" spans="1:8" ht="12.75" customHeight="1">
      <c r="A10" s="58"/>
      <c r="B10" s="60" t="s">
        <v>11</v>
      </c>
      <c r="C10" s="61"/>
      <c r="D10" s="21" t="s">
        <v>3</v>
      </c>
      <c r="E10" s="8">
        <v>13.7</v>
      </c>
      <c r="H10" s="20"/>
    </row>
    <row r="11" spans="1:8" ht="12.75" customHeight="1">
      <c r="A11" s="58"/>
      <c r="B11" s="45" t="s">
        <v>11</v>
      </c>
      <c r="C11" s="24" t="s">
        <v>12</v>
      </c>
      <c r="D11" s="21" t="s">
        <v>3</v>
      </c>
      <c r="E11" s="10">
        <v>9.6999999999999993</v>
      </c>
      <c r="H11" s="20"/>
    </row>
    <row r="12" spans="1:8" ht="12.75">
      <c r="A12" s="58"/>
      <c r="B12" s="46"/>
      <c r="C12" s="24" t="s">
        <v>13</v>
      </c>
      <c r="D12" s="21" t="s">
        <v>3</v>
      </c>
      <c r="E12" s="8">
        <v>4</v>
      </c>
      <c r="H12" s="20"/>
    </row>
    <row r="13" spans="1:8" ht="12.75">
      <c r="A13" s="58"/>
      <c r="B13" s="47"/>
      <c r="C13" s="24" t="s">
        <v>14</v>
      </c>
      <c r="D13" s="21" t="s">
        <v>3</v>
      </c>
      <c r="E13" s="10" t="s">
        <v>15</v>
      </c>
      <c r="H13" s="20"/>
    </row>
    <row r="14" spans="1:8" ht="12.75">
      <c r="A14" s="58"/>
      <c r="B14" s="60" t="s">
        <v>16</v>
      </c>
      <c r="C14" s="61"/>
      <c r="D14" s="21" t="s">
        <v>3</v>
      </c>
      <c r="E14" s="8">
        <v>13.9</v>
      </c>
      <c r="H14" s="20"/>
    </row>
    <row r="15" spans="1:8" ht="12.75">
      <c r="A15" s="58"/>
      <c r="B15" s="45" t="s">
        <v>16</v>
      </c>
      <c r="C15" s="24" t="s">
        <v>17</v>
      </c>
      <c r="D15" s="21" t="s">
        <v>3</v>
      </c>
      <c r="E15" s="10">
        <v>11.2</v>
      </c>
      <c r="H15" s="20"/>
    </row>
    <row r="16" spans="1:8" ht="12.75">
      <c r="A16" s="58"/>
      <c r="B16" s="47"/>
      <c r="C16" s="24" t="s">
        <v>18</v>
      </c>
      <c r="D16" s="21" t="s">
        <v>3</v>
      </c>
      <c r="E16" s="8">
        <v>2.7</v>
      </c>
      <c r="H16" s="20"/>
    </row>
    <row r="17" spans="1:8" ht="12.75">
      <c r="A17" s="58"/>
      <c r="B17" s="60" t="s">
        <v>19</v>
      </c>
      <c r="C17" s="61"/>
      <c r="D17" s="21" t="s">
        <v>3</v>
      </c>
      <c r="E17" s="10">
        <v>151.30000000000001</v>
      </c>
      <c r="H17" s="20"/>
    </row>
    <row r="18" spans="1:8" ht="12.75">
      <c r="A18" s="58"/>
      <c r="B18" s="45" t="s">
        <v>19</v>
      </c>
      <c r="C18" s="24" t="s">
        <v>20</v>
      </c>
      <c r="D18" s="21" t="s">
        <v>3</v>
      </c>
      <c r="E18" s="8">
        <v>47.2</v>
      </c>
      <c r="H18" s="20"/>
    </row>
    <row r="19" spans="1:8" ht="12.75">
      <c r="A19" s="58"/>
      <c r="B19" s="46"/>
      <c r="C19" s="24" t="s">
        <v>21</v>
      </c>
      <c r="D19" s="21" t="s">
        <v>3</v>
      </c>
      <c r="E19" s="10">
        <v>29.7</v>
      </c>
      <c r="H19" s="20"/>
    </row>
    <row r="20" spans="1:8" ht="12.75">
      <c r="A20" s="58"/>
      <c r="B20" s="46"/>
      <c r="C20" s="24" t="s">
        <v>22</v>
      </c>
      <c r="D20" s="21" t="s">
        <v>3</v>
      </c>
      <c r="E20" s="8" t="s">
        <v>15</v>
      </c>
      <c r="H20" s="20"/>
    </row>
    <row r="21" spans="1:8" ht="12.75">
      <c r="A21" s="58"/>
      <c r="B21" s="46"/>
      <c r="C21" s="24" t="s">
        <v>23</v>
      </c>
      <c r="D21" s="21" t="s">
        <v>3</v>
      </c>
      <c r="E21" s="10">
        <v>19.3</v>
      </c>
      <c r="H21" s="20"/>
    </row>
    <row r="22" spans="1:8" ht="12.75">
      <c r="A22" s="58"/>
      <c r="B22" s="46"/>
      <c r="C22" s="24" t="s">
        <v>24</v>
      </c>
      <c r="D22" s="21" t="s">
        <v>3</v>
      </c>
      <c r="E22" s="8">
        <v>24.2</v>
      </c>
      <c r="H22" s="20"/>
    </row>
    <row r="23" spans="1:8" ht="12.75">
      <c r="A23" s="58"/>
      <c r="B23" s="47"/>
      <c r="C23" s="24" t="s">
        <v>25</v>
      </c>
      <c r="D23" s="21" t="s">
        <v>3</v>
      </c>
      <c r="E23" s="10" t="s">
        <v>15</v>
      </c>
      <c r="H23" s="20"/>
    </row>
    <row r="24" spans="1:8" ht="12.75">
      <c r="A24" s="58"/>
      <c r="B24" s="60" t="s">
        <v>26</v>
      </c>
      <c r="C24" s="61"/>
      <c r="D24" s="21" t="s">
        <v>3</v>
      </c>
      <c r="E24" s="8">
        <v>25.5</v>
      </c>
      <c r="H24" s="20"/>
    </row>
    <row r="25" spans="1:8" ht="21">
      <c r="A25" s="58"/>
      <c r="B25" s="45" t="s">
        <v>26</v>
      </c>
      <c r="C25" s="24" t="s">
        <v>27</v>
      </c>
      <c r="D25" s="21" t="s">
        <v>3</v>
      </c>
      <c r="E25" s="10">
        <v>9.1999999999999993</v>
      </c>
      <c r="H25" s="20"/>
    </row>
    <row r="26" spans="1:8" ht="12.75">
      <c r="A26" s="58"/>
      <c r="B26" s="46"/>
      <c r="C26" s="24" t="s">
        <v>28</v>
      </c>
      <c r="D26" s="21" t="s">
        <v>3</v>
      </c>
      <c r="E26" s="8" t="s">
        <v>15</v>
      </c>
      <c r="H26" s="20"/>
    </row>
    <row r="27" spans="1:8" ht="12.75">
      <c r="A27" s="58"/>
      <c r="B27" s="46"/>
      <c r="C27" s="24" t="s">
        <v>29</v>
      </c>
      <c r="D27" s="21" t="s">
        <v>3</v>
      </c>
      <c r="E27" s="10">
        <v>5.9</v>
      </c>
      <c r="H27" s="20"/>
    </row>
    <row r="28" spans="1:8" ht="21">
      <c r="A28" s="58"/>
      <c r="B28" s="46"/>
      <c r="C28" s="24" t="s">
        <v>30</v>
      </c>
      <c r="D28" s="21" t="s">
        <v>3</v>
      </c>
      <c r="E28" s="8">
        <v>1.1000000000000001</v>
      </c>
      <c r="H28" s="20"/>
    </row>
    <row r="29" spans="1:8" ht="21">
      <c r="A29" s="58"/>
      <c r="B29" s="46"/>
      <c r="C29" s="24" t="s">
        <v>31</v>
      </c>
      <c r="D29" s="21" t="s">
        <v>3</v>
      </c>
      <c r="E29" s="10">
        <v>2.1</v>
      </c>
      <c r="H29" s="20"/>
    </row>
    <row r="30" spans="1:8" ht="21">
      <c r="A30" s="58"/>
      <c r="B30" s="47"/>
      <c r="C30" s="24" t="s">
        <v>32</v>
      </c>
      <c r="D30" s="21" t="s">
        <v>3</v>
      </c>
      <c r="E30" s="8">
        <v>4.7</v>
      </c>
      <c r="H30" s="20"/>
    </row>
    <row r="31" spans="1:8" ht="12.75">
      <c r="A31" s="58"/>
      <c r="B31" s="60" t="s">
        <v>33</v>
      </c>
      <c r="C31" s="61"/>
      <c r="D31" s="21" t="s">
        <v>3</v>
      </c>
      <c r="E31" s="10">
        <v>12.4</v>
      </c>
      <c r="H31" s="20"/>
    </row>
    <row r="32" spans="1:8" ht="21">
      <c r="A32" s="58"/>
      <c r="B32" s="45" t="s">
        <v>33</v>
      </c>
      <c r="C32" s="24" t="s">
        <v>34</v>
      </c>
      <c r="D32" s="21" t="s">
        <v>3</v>
      </c>
      <c r="E32" s="8">
        <v>4.0999999999999996</v>
      </c>
      <c r="H32" s="20"/>
    </row>
    <row r="33" spans="1:8" ht="12.75">
      <c r="A33" s="58"/>
      <c r="B33" s="46"/>
      <c r="C33" s="24" t="s">
        <v>35</v>
      </c>
      <c r="D33" s="21" t="s">
        <v>3</v>
      </c>
      <c r="E33" s="10" t="s">
        <v>15</v>
      </c>
      <c r="H33" s="20"/>
    </row>
    <row r="34" spans="1:8" ht="12.75">
      <c r="A34" s="58"/>
      <c r="B34" s="47"/>
      <c r="C34" s="24" t="s">
        <v>36</v>
      </c>
      <c r="D34" s="21" t="s">
        <v>3</v>
      </c>
      <c r="E34" s="8" t="s">
        <v>15</v>
      </c>
      <c r="H34" s="20"/>
    </row>
    <row r="35" spans="1:8" ht="12.75">
      <c r="A35" s="58"/>
      <c r="B35" s="60" t="s">
        <v>37</v>
      </c>
      <c r="C35" s="61"/>
      <c r="D35" s="21" t="s">
        <v>3</v>
      </c>
      <c r="E35" s="10">
        <v>66.099999999999994</v>
      </c>
      <c r="H35" s="20"/>
    </row>
    <row r="36" spans="1:8" ht="12.75">
      <c r="A36" s="58"/>
      <c r="B36" s="45" t="s">
        <v>37</v>
      </c>
      <c r="C36" s="24" t="s">
        <v>38</v>
      </c>
      <c r="D36" s="21" t="s">
        <v>3</v>
      </c>
      <c r="E36" s="8">
        <v>25.4</v>
      </c>
      <c r="H36" s="20"/>
    </row>
    <row r="37" spans="1:8" ht="21">
      <c r="A37" s="58"/>
      <c r="B37" s="46"/>
      <c r="C37" s="24" t="s">
        <v>39</v>
      </c>
      <c r="D37" s="21" t="s">
        <v>3</v>
      </c>
      <c r="E37" s="10">
        <v>31</v>
      </c>
      <c r="H37" s="20"/>
    </row>
    <row r="38" spans="1:8" ht="12.75">
      <c r="A38" s="58"/>
      <c r="B38" s="47"/>
      <c r="C38" s="24" t="s">
        <v>40</v>
      </c>
      <c r="D38" s="21" t="s">
        <v>3</v>
      </c>
      <c r="E38" s="8">
        <v>9.6999999999999993</v>
      </c>
      <c r="H38" s="20"/>
    </row>
    <row r="39" spans="1:8" ht="12.75">
      <c r="A39" s="58"/>
      <c r="B39" s="60" t="s">
        <v>41</v>
      </c>
      <c r="C39" s="61"/>
      <c r="D39" s="21" t="s">
        <v>3</v>
      </c>
      <c r="E39" s="10">
        <v>19.3</v>
      </c>
      <c r="H39" s="20"/>
    </row>
    <row r="40" spans="1:8" ht="12.75">
      <c r="A40" s="58"/>
      <c r="B40" s="45" t="s">
        <v>41</v>
      </c>
      <c r="C40" s="24" t="s">
        <v>42</v>
      </c>
      <c r="D40" s="21" t="s">
        <v>3</v>
      </c>
      <c r="E40" s="8">
        <v>0.8</v>
      </c>
      <c r="H40" s="20"/>
    </row>
    <row r="41" spans="1:8" ht="12.75">
      <c r="A41" s="58"/>
      <c r="B41" s="46"/>
      <c r="C41" s="24" t="s">
        <v>43</v>
      </c>
      <c r="D41" s="21" t="s">
        <v>3</v>
      </c>
      <c r="E41" s="10" t="s">
        <v>15</v>
      </c>
      <c r="H41" s="20"/>
    </row>
    <row r="42" spans="1:8" ht="12.75">
      <c r="A42" s="58"/>
      <c r="B42" s="47"/>
      <c r="C42" s="24" t="s">
        <v>44</v>
      </c>
      <c r="D42" s="21" t="s">
        <v>3</v>
      </c>
      <c r="E42" s="8">
        <v>18.3</v>
      </c>
      <c r="H42" s="20"/>
    </row>
    <row r="43" spans="1:8" ht="12.75">
      <c r="A43" s="58"/>
      <c r="B43" s="60" t="s">
        <v>45</v>
      </c>
      <c r="C43" s="61"/>
      <c r="D43" s="21" t="s">
        <v>3</v>
      </c>
      <c r="E43" s="10">
        <v>47.3</v>
      </c>
      <c r="H43" s="20"/>
    </row>
    <row r="44" spans="1:8" ht="21">
      <c r="A44" s="58"/>
      <c r="B44" s="45" t="s">
        <v>45</v>
      </c>
      <c r="C44" s="24" t="s">
        <v>46</v>
      </c>
      <c r="D44" s="21" t="s">
        <v>3</v>
      </c>
      <c r="E44" s="8">
        <v>5.6</v>
      </c>
      <c r="H44" s="20"/>
    </row>
    <row r="45" spans="1:8" ht="21">
      <c r="A45" s="58"/>
      <c r="B45" s="46"/>
      <c r="C45" s="24" t="s">
        <v>47</v>
      </c>
      <c r="D45" s="21" t="s">
        <v>3</v>
      </c>
      <c r="E45" s="10" t="s">
        <v>15</v>
      </c>
      <c r="H45" s="20"/>
    </row>
    <row r="46" spans="1:8" ht="21">
      <c r="A46" s="58"/>
      <c r="B46" s="46"/>
      <c r="C46" s="24" t="s">
        <v>48</v>
      </c>
      <c r="D46" s="21" t="s">
        <v>3</v>
      </c>
      <c r="E46" s="8">
        <v>9.6</v>
      </c>
      <c r="H46" s="20"/>
    </row>
    <row r="47" spans="1:8" ht="12.75">
      <c r="A47" s="58"/>
      <c r="B47" s="46"/>
      <c r="C47" s="24" t="s">
        <v>49</v>
      </c>
      <c r="D47" s="21" t="s">
        <v>3</v>
      </c>
      <c r="E47" s="10">
        <v>17.899999999999999</v>
      </c>
      <c r="H47" s="20"/>
    </row>
    <row r="48" spans="1:8" ht="12.75">
      <c r="A48" s="58"/>
      <c r="B48" s="46"/>
      <c r="C48" s="24" t="s">
        <v>50</v>
      </c>
      <c r="D48" s="21" t="s">
        <v>3</v>
      </c>
      <c r="E48" s="8">
        <v>6.3</v>
      </c>
      <c r="H48" s="20"/>
    </row>
    <row r="49" spans="1:8" ht="12.75">
      <c r="A49" s="58"/>
      <c r="B49" s="46"/>
      <c r="C49" s="24" t="s">
        <v>51</v>
      </c>
      <c r="D49" s="21" t="s">
        <v>3</v>
      </c>
      <c r="E49" s="10">
        <v>2.2999999999999998</v>
      </c>
      <c r="H49" s="20"/>
    </row>
    <row r="50" spans="1:8" ht="12.75">
      <c r="A50" s="58"/>
      <c r="B50" s="46"/>
      <c r="C50" s="24" t="s">
        <v>52</v>
      </c>
      <c r="D50" s="21" t="s">
        <v>3</v>
      </c>
      <c r="E50" s="8" t="s">
        <v>15</v>
      </c>
      <c r="H50" s="20"/>
    </row>
    <row r="51" spans="1:8" ht="21">
      <c r="A51" s="58"/>
      <c r="B51" s="47"/>
      <c r="C51" s="24" t="s">
        <v>53</v>
      </c>
      <c r="D51" s="21" t="s">
        <v>3</v>
      </c>
      <c r="E51" s="10">
        <v>1.3</v>
      </c>
      <c r="H51" s="20"/>
    </row>
    <row r="52" spans="1:8" ht="12.75">
      <c r="A52" s="58"/>
      <c r="B52" s="54" t="s">
        <v>54</v>
      </c>
      <c r="C52" s="56"/>
      <c r="D52" s="21" t="s">
        <v>3</v>
      </c>
      <c r="E52" s="8" t="s">
        <v>15</v>
      </c>
      <c r="H52" s="20"/>
    </row>
    <row r="53" spans="1:8" ht="12.75">
      <c r="A53" s="58"/>
      <c r="B53" s="60" t="s">
        <v>55</v>
      </c>
      <c r="C53" s="61"/>
      <c r="D53" s="21" t="s">
        <v>3</v>
      </c>
      <c r="E53" s="10">
        <v>48.8</v>
      </c>
      <c r="H53" s="20"/>
    </row>
    <row r="54" spans="1:8" ht="12.75">
      <c r="A54" s="58"/>
      <c r="B54" s="45" t="s">
        <v>55</v>
      </c>
      <c r="C54" s="24" t="s">
        <v>56</v>
      </c>
      <c r="D54" s="21" t="s">
        <v>3</v>
      </c>
      <c r="E54" s="8">
        <v>9.1999999999999993</v>
      </c>
      <c r="H54" s="20"/>
    </row>
    <row r="55" spans="1:8" ht="12.75">
      <c r="A55" s="58"/>
      <c r="B55" s="46"/>
      <c r="C55" s="24" t="s">
        <v>57</v>
      </c>
      <c r="D55" s="21" t="s">
        <v>3</v>
      </c>
      <c r="E55" s="10" t="s">
        <v>15</v>
      </c>
      <c r="H55" s="20"/>
    </row>
    <row r="56" spans="1:8" ht="12.75">
      <c r="A56" s="58"/>
      <c r="B56" s="46"/>
      <c r="C56" s="24" t="s">
        <v>58</v>
      </c>
      <c r="D56" s="21" t="s">
        <v>3</v>
      </c>
      <c r="E56" s="8">
        <v>5.9</v>
      </c>
      <c r="H56" s="20"/>
    </row>
    <row r="57" spans="1:8" ht="12.75">
      <c r="A57" s="58"/>
      <c r="B57" s="46"/>
      <c r="C57" s="24" t="s">
        <v>59</v>
      </c>
      <c r="D57" s="21" t="s">
        <v>3</v>
      </c>
      <c r="E57" s="10">
        <v>25.5</v>
      </c>
      <c r="H57" s="20"/>
    </row>
    <row r="58" spans="1:8" ht="12.75">
      <c r="A58" s="58"/>
      <c r="B58" s="46"/>
      <c r="C58" s="24" t="s">
        <v>60</v>
      </c>
      <c r="D58" s="21" t="s">
        <v>3</v>
      </c>
      <c r="E58" s="8">
        <v>3.5</v>
      </c>
      <c r="H58" s="20"/>
    </row>
    <row r="59" spans="1:8" ht="12.75">
      <c r="A59" s="58"/>
      <c r="B59" s="47"/>
      <c r="C59" s="24" t="s">
        <v>61</v>
      </c>
      <c r="D59" s="21" t="s">
        <v>3</v>
      </c>
      <c r="E59" s="10" t="s">
        <v>15</v>
      </c>
      <c r="H59" s="20"/>
    </row>
    <row r="60" spans="1:8" ht="12.75">
      <c r="A60" s="58"/>
      <c r="B60" s="60" t="s">
        <v>62</v>
      </c>
      <c r="C60" s="61"/>
      <c r="D60" s="21" t="s">
        <v>3</v>
      </c>
      <c r="E60" s="8">
        <v>38.6</v>
      </c>
      <c r="H60" s="20"/>
    </row>
    <row r="61" spans="1:8" ht="12.75">
      <c r="A61" s="58"/>
      <c r="B61" s="45" t="s">
        <v>62</v>
      </c>
      <c r="C61" s="24" t="s">
        <v>63</v>
      </c>
      <c r="D61" s="21" t="s">
        <v>3</v>
      </c>
      <c r="E61" s="10">
        <v>25.8</v>
      </c>
      <c r="H61" s="20"/>
    </row>
    <row r="62" spans="1:8" ht="12.75">
      <c r="A62" s="58"/>
      <c r="B62" s="46"/>
      <c r="C62" s="24" t="s">
        <v>64</v>
      </c>
      <c r="D62" s="21" t="s">
        <v>3</v>
      </c>
      <c r="E62" s="8">
        <v>4.8</v>
      </c>
      <c r="H62" s="20"/>
    </row>
    <row r="63" spans="1:8" ht="21">
      <c r="A63" s="58"/>
      <c r="B63" s="46"/>
      <c r="C63" s="24" t="s">
        <v>65</v>
      </c>
      <c r="D63" s="21" t="s">
        <v>3</v>
      </c>
      <c r="E63" s="10">
        <v>3.9</v>
      </c>
      <c r="H63" s="20"/>
    </row>
    <row r="64" spans="1:8" ht="12.75">
      <c r="A64" s="58"/>
      <c r="B64" s="46"/>
      <c r="C64" s="24" t="s">
        <v>66</v>
      </c>
      <c r="D64" s="21" t="s">
        <v>3</v>
      </c>
      <c r="E64" s="8" t="s">
        <v>15</v>
      </c>
      <c r="H64" s="20"/>
    </row>
    <row r="65" spans="1:9" ht="21">
      <c r="A65" s="58"/>
      <c r="B65" s="47"/>
      <c r="C65" s="24" t="s">
        <v>67</v>
      </c>
      <c r="D65" s="21" t="s">
        <v>3</v>
      </c>
      <c r="E65" s="10">
        <v>3.9</v>
      </c>
    </row>
    <row r="66" spans="1:9" ht="12.75">
      <c r="A66" s="59"/>
      <c r="B66" s="54" t="s">
        <v>68</v>
      </c>
      <c r="C66" s="56"/>
      <c r="D66" s="21" t="s">
        <v>3</v>
      </c>
      <c r="E66" s="8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9.8000000000000007</v>
      </c>
      <c r="F75" s="26">
        <f>E75*(365.25/7)</f>
        <v>511.35000000000008</v>
      </c>
      <c r="G75" s="26">
        <v>0.99999999999999989</v>
      </c>
      <c r="H75" s="27"/>
      <c r="I75" s="26">
        <f>SUM(I77,I76)</f>
        <v>0.63844479231834783</v>
      </c>
    </row>
    <row r="76" spans="1:9">
      <c r="C76" s="26" t="s">
        <v>79</v>
      </c>
      <c r="D76" s="26"/>
      <c r="E76" s="19">
        <f>E75*G76</f>
        <v>4.0569892473118276</v>
      </c>
      <c r="F76" s="19">
        <f>E76*(365.25/7)</f>
        <v>211.68790322580645</v>
      </c>
      <c r="G76" s="19">
        <v>0.41397849462365588</v>
      </c>
      <c r="I76" s="19">
        <f>F76*AVERAGE(H78:H79)</f>
        <v>0.2643024140242623</v>
      </c>
    </row>
    <row r="77" spans="1:9">
      <c r="C77" s="26" t="s">
        <v>80</v>
      </c>
      <c r="D77" s="26"/>
      <c r="E77" s="19">
        <f>G77*E75</f>
        <v>5.7430107526881713</v>
      </c>
      <c r="F77" s="19">
        <f>E77*(365.25/7)</f>
        <v>299.66209677419351</v>
      </c>
      <c r="G77" s="19">
        <v>0.58602150537634401</v>
      </c>
      <c r="I77" s="19">
        <f>F77*AVERAGE(H78:H79)</f>
        <v>0.37414237829408559</v>
      </c>
    </row>
    <row r="78" spans="1:9">
      <c r="C78" s="26"/>
      <c r="D78" s="2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10.5</v>
      </c>
      <c r="F80" s="26">
        <f>E80*(365.25/7)</f>
        <v>547.875</v>
      </c>
      <c r="G80" s="26">
        <v>1</v>
      </c>
      <c r="H80" s="27"/>
      <c r="I80" s="26">
        <f>SUM(I81,I84)</f>
        <v>0.95526616926261465</v>
      </c>
    </row>
    <row r="81" spans="1:9">
      <c r="A81" s="19"/>
      <c r="C81" s="26" t="s">
        <v>84</v>
      </c>
      <c r="D81" s="26"/>
      <c r="E81" s="19">
        <f>G81*E80</f>
        <v>8.9808510638297872</v>
      </c>
      <c r="F81" s="19">
        <f>E81*(365.25/7)</f>
        <v>468.60797872340424</v>
      </c>
      <c r="G81" s="19">
        <v>0.85531914893617023</v>
      </c>
      <c r="I81" s="19">
        <f>F81*AVERAGE(H82:H83)</f>
        <v>0.91648167196076458</v>
      </c>
    </row>
    <row r="82" spans="1:9">
      <c r="A82" s="19"/>
      <c r="C82" s="26"/>
      <c r="D82" s="2" t="s">
        <v>86</v>
      </c>
      <c r="H82" s="25">
        <f>B455</f>
        <v>4.2646215314859999E-4</v>
      </c>
    </row>
    <row r="83" spans="1:9">
      <c r="A83" s="19"/>
      <c r="C83" s="26"/>
      <c r="D83" s="1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1.5191489361702126</v>
      </c>
      <c r="F84" s="19">
        <f>E84*(365.25/7)</f>
        <v>79.267021276595742</v>
      </c>
      <c r="G84" s="19">
        <v>0.14468085106382977</v>
      </c>
      <c r="I84" s="19">
        <f>F84*AVERAGE(H85:H86)</f>
        <v>3.8784497301850122E-2</v>
      </c>
    </row>
    <row r="85" spans="1:9">
      <c r="A85" s="19"/>
      <c r="C85" s="26"/>
      <c r="D85" s="1" t="s">
        <v>89</v>
      </c>
      <c r="F85" s="26"/>
      <c r="H85" s="25">
        <f>B457</f>
        <v>6.0573063602221001E-4</v>
      </c>
    </row>
    <row r="86" spans="1:9">
      <c r="A86" s="19"/>
      <c r="C86" s="26"/>
      <c r="D86" s="1" t="s">
        <v>90</v>
      </c>
      <c r="F86" s="26"/>
      <c r="H86" s="25">
        <f>B464</f>
        <v>3.7284776082494302E-4</v>
      </c>
    </row>
    <row r="87" spans="1:9">
      <c r="A87" s="19"/>
      <c r="C87" s="26"/>
      <c r="D87" s="1"/>
      <c r="F87" s="26"/>
    </row>
    <row r="88" spans="1:9" s="26" customFormat="1">
      <c r="B88" s="26" t="s">
        <v>8</v>
      </c>
      <c r="E88" s="26">
        <f>E7</f>
        <v>31</v>
      </c>
      <c r="F88" s="26">
        <f>E88*(365.25/7)</f>
        <v>1617.5357142857144</v>
      </c>
      <c r="G88" s="26">
        <v>1</v>
      </c>
      <c r="H88" s="27"/>
      <c r="I88" s="26">
        <f>SUM(I89,I91,I94,I96,I98,I100)</f>
        <v>0.98055462615766675</v>
      </c>
    </row>
    <row r="89" spans="1:9">
      <c r="A89" s="19"/>
      <c r="C89" s="26" t="s">
        <v>91</v>
      </c>
      <c r="D89" s="26"/>
      <c r="E89" s="19">
        <f>G89*E88</f>
        <v>7.1120107962213233</v>
      </c>
      <c r="F89" s="19">
        <f>E89*(365.25/7)</f>
        <v>371.09456333140548</v>
      </c>
      <c r="G89" s="19">
        <v>0.22941970310391366</v>
      </c>
      <c r="I89" s="19">
        <f>F89*H90</f>
        <v>0.14862846823297166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4.8947368421052628</v>
      </c>
      <c r="F91" s="19">
        <f>E91*(365.25/7)</f>
        <v>255.40037593984962</v>
      </c>
      <c r="G91" s="19">
        <v>0.15789473684210525</v>
      </c>
      <c r="I91" s="19">
        <f>F91*AVERAGE(H92:H93)</f>
        <v>0.43500071923193556</v>
      </c>
    </row>
    <row r="92" spans="1:9">
      <c r="A92" s="19"/>
      <c r="C92" s="26"/>
      <c r="D92" s="2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0.92037786774628894</v>
      </c>
      <c r="F94" s="19">
        <f>E94*(365.25/7)</f>
        <v>48.024002313476004</v>
      </c>
      <c r="G94" s="19">
        <v>2.9689608636977064E-2</v>
      </c>
      <c r="I94" s="19">
        <f>F94*H95</f>
        <v>1.9234272359561037E-2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1.5897435897435896</v>
      </c>
      <c r="F96" s="19">
        <f>E96*(365.25/7)</f>
        <v>82.950549450549445</v>
      </c>
      <c r="G96" s="19">
        <v>5.128205128205128E-2</v>
      </c>
      <c r="I96" s="19">
        <f>F96*H97</f>
        <v>3.3222834075605424E-2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3.9743589743589749</v>
      </c>
      <c r="F98" s="19">
        <f>E98*(365.25/7)</f>
        <v>207.37637362637366</v>
      </c>
      <c r="G98" s="19">
        <v>0.12820512820512822</v>
      </c>
      <c r="I98" s="19">
        <f>F98*H99</f>
        <v>8.3057085189013571E-2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12.508771929824562</v>
      </c>
      <c r="F100" s="19">
        <f>E100*(365.25/7)</f>
        <v>652.68984962406023</v>
      </c>
      <c r="G100" s="19">
        <v>0.40350877192982459</v>
      </c>
      <c r="I100" s="19">
        <f>F100*H101</f>
        <v>0.26141124706857954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3.5</v>
      </c>
      <c r="F103" s="26">
        <f>E103*(365.25/7)</f>
        <v>182.625</v>
      </c>
      <c r="G103" s="26">
        <v>1</v>
      </c>
      <c r="H103" s="27"/>
      <c r="I103" s="26">
        <f>SUM(I104:I105)</f>
        <v>5.6240791442509694E-2</v>
      </c>
    </row>
    <row r="104" spans="1:9">
      <c r="A104" s="19"/>
      <c r="C104" s="26" t="s">
        <v>99</v>
      </c>
      <c r="D104" s="26"/>
      <c r="E104" s="19">
        <f>G104*E103</f>
        <v>1</v>
      </c>
      <c r="F104" s="19">
        <f>E104*(365.25/7)</f>
        <v>52.178571428571431</v>
      </c>
      <c r="G104" s="19">
        <v>0.2857142857142857</v>
      </c>
      <c r="I104" s="19">
        <f>F104*AVERAGE(H106:H106)</f>
        <v>1.6068797555002769E-2</v>
      </c>
    </row>
    <row r="105" spans="1:9">
      <c r="A105" s="19"/>
      <c r="C105" s="26" t="s">
        <v>100</v>
      </c>
      <c r="D105" s="26"/>
      <c r="E105" s="19">
        <f>G105*E103</f>
        <v>2.5</v>
      </c>
      <c r="F105" s="19">
        <f>E105*(365.25/7)</f>
        <v>130.44642857142858</v>
      </c>
      <c r="G105" s="19">
        <v>0.7142857142857143</v>
      </c>
      <c r="I105" s="19">
        <f>F105*AVERAGE(H106:H106)</f>
        <v>4.0171993887506925E-2</v>
      </c>
    </row>
    <row r="106" spans="1:9">
      <c r="A106" s="19"/>
      <c r="C106" s="26"/>
      <c r="D106" s="3" t="s">
        <v>101</v>
      </c>
      <c r="E106" s="3"/>
      <c r="F106" s="26"/>
      <c r="G106" s="3"/>
      <c r="H106" s="25">
        <f>B467</f>
        <v>3.0795779023961499E-4</v>
      </c>
    </row>
    <row r="107" spans="1:9">
      <c r="A107" s="19"/>
      <c r="C107" s="26"/>
      <c r="D107" s="3"/>
      <c r="E107" s="3"/>
      <c r="F107" s="26"/>
      <c r="G107" s="3"/>
    </row>
    <row r="108" spans="1:9" s="26" customFormat="1">
      <c r="B108" s="26" t="s">
        <v>10</v>
      </c>
      <c r="E108" s="26">
        <f>E9</f>
        <v>13.2</v>
      </c>
      <c r="F108" s="26">
        <f>E108*(365.25/7)</f>
        <v>688.75714285714287</v>
      </c>
      <c r="G108" s="26">
        <v>0.9973821989528795</v>
      </c>
      <c r="H108" s="27"/>
      <c r="I108" s="26">
        <f>F108*H112</f>
        <v>0.15491311340038416</v>
      </c>
    </row>
    <row r="109" spans="1:9">
      <c r="C109" s="26" t="s">
        <v>102</v>
      </c>
      <c r="D109" s="26"/>
      <c r="E109" s="19">
        <f>G109*E108</f>
        <v>5.8397905759162292</v>
      </c>
      <c r="F109" s="19">
        <f>E109*(365.25/7)</f>
        <v>304.71192969334328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7.3256544502617791</v>
      </c>
      <c r="F110" s="19">
        <f>E110*(365.25/7)</f>
        <v>382.24218399401644</v>
      </c>
      <c r="G110" s="19">
        <v>0.55497382198952872</v>
      </c>
    </row>
    <row r="111" spans="1:9">
      <c r="C111" s="26" t="s">
        <v>104</v>
      </c>
      <c r="D111" s="26">
        <f>F108-SUM(F109:F110)</f>
        <v>1.8030291697831444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2" t="s">
        <v>276</v>
      </c>
      <c r="F112" s="26"/>
      <c r="H112" s="25">
        <f>B510</f>
        <v>2.2491688835017299E-4</v>
      </c>
    </row>
    <row r="113" spans="1:9">
      <c r="C113" s="26"/>
      <c r="D113" s="2"/>
      <c r="F113" s="26"/>
    </row>
    <row r="114" spans="1:9">
      <c r="C114" s="26"/>
      <c r="D114" s="2"/>
      <c r="F114" s="26"/>
    </row>
    <row r="115" spans="1:9">
      <c r="C115" s="26"/>
      <c r="D115" s="2"/>
      <c r="F115" s="26"/>
    </row>
    <row r="116" spans="1:9">
      <c r="C116" s="26"/>
      <c r="D116" s="2"/>
      <c r="F116" s="26"/>
    </row>
    <row r="117" spans="1:9">
      <c r="C117" s="26"/>
      <c r="D117" s="2"/>
      <c r="F117" s="26"/>
    </row>
    <row r="118" spans="1:9">
      <c r="C118" s="26"/>
      <c r="D118" s="2"/>
      <c r="F118" s="26"/>
    </row>
    <row r="119" spans="1:9">
      <c r="C119" s="26"/>
      <c r="D119" s="2"/>
      <c r="F119" s="26"/>
    </row>
    <row r="120" spans="1:9">
      <c r="C120" s="26"/>
      <c r="D120" s="2"/>
      <c r="F120" s="26"/>
    </row>
    <row r="121" spans="1:9">
      <c r="C121" s="26"/>
      <c r="D121" s="2"/>
      <c r="F121" s="26"/>
    </row>
    <row r="122" spans="1:9" s="30" customFormat="1">
      <c r="A122" s="30" t="s">
        <v>106</v>
      </c>
      <c r="E122" s="30">
        <f>E4</f>
        <v>67.900000000000006</v>
      </c>
      <c r="F122" s="30">
        <f>E122*(365.25/7)</f>
        <v>3542.9250000000006</v>
      </c>
      <c r="H122" s="31"/>
      <c r="I122" s="30">
        <f>SUM(I108,I103,I88,I80,I75)</f>
        <v>2.7854194925815232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9.6999999999999993</v>
      </c>
      <c r="F125" s="26">
        <f t="shared" ref="F125:F133" si="0">E125*(365.25/7)</f>
        <v>506.13214285714287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3.2333333333333329</v>
      </c>
      <c r="F126" s="19">
        <f t="shared" si="0"/>
        <v>168.71071428571426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4.0292307692307689</v>
      </c>
      <c r="F127" s="19">
        <f t="shared" si="0"/>
        <v>210.23950549450549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0.99487179487179478</v>
      </c>
      <c r="F128" s="19">
        <f t="shared" si="0"/>
        <v>51.910989010989006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1.4425641025641025</v>
      </c>
      <c r="F129" s="19">
        <f t="shared" si="0"/>
        <v>75.270934065934071</v>
      </c>
      <c r="G129" s="19">
        <v>0.14871794871794872</v>
      </c>
    </row>
    <row r="130" spans="1:9" s="26" customFormat="1">
      <c r="B130" s="26" t="s">
        <v>13</v>
      </c>
      <c r="E130" s="26">
        <f>E12</f>
        <v>4</v>
      </c>
      <c r="F130" s="19">
        <f t="shared" si="0"/>
        <v>208.71428571428572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4</v>
      </c>
      <c r="F131" s="19">
        <f t="shared" si="0"/>
        <v>208.71428571428572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3" t="s">
        <v>101</v>
      </c>
      <c r="E134" s="3"/>
      <c r="F134" s="26"/>
      <c r="G134" s="3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13.7</v>
      </c>
      <c r="F135" s="30">
        <f>E135*(365.25/7)</f>
        <v>714.84642857142853</v>
      </c>
      <c r="H135" s="31"/>
      <c r="I135" s="30">
        <f>F135*H134</f>
        <v>0.22014252650353791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11.2</v>
      </c>
      <c r="F138" s="26">
        <f t="shared" ref="F138:F151" si="1">E138*(365.25/7)</f>
        <v>584.4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3.2057971014492752</v>
      </c>
      <c r="F139" s="19">
        <f t="shared" si="1"/>
        <v>167.27391304347825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1.7855072463768116</v>
      </c>
      <c r="F140" s="19">
        <f t="shared" si="1"/>
        <v>93.165217391304353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4.1797101449275358</v>
      </c>
      <c r="F141" s="19">
        <f t="shared" si="1"/>
        <v>218.09130434782608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1.0550724637681159</v>
      </c>
      <c r="F142" s="19">
        <f t="shared" si="1"/>
        <v>55.052173913043482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0.32463768115942027</v>
      </c>
      <c r="F143" s="19">
        <f t="shared" si="1"/>
        <v>16.939130434782609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0.28405797101449271</v>
      </c>
      <c r="F144" s="19">
        <f t="shared" si="1"/>
        <v>14.82173913043478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0.40579710144927533</v>
      </c>
      <c r="F145" s="19">
        <f t="shared" si="1"/>
        <v>21.173913043478262</v>
      </c>
      <c r="G145" s="19">
        <v>3.6231884057971016E-2</v>
      </c>
    </row>
    <row r="146" spans="1:9" s="26" customFormat="1">
      <c r="B146" s="26" t="s">
        <v>18</v>
      </c>
      <c r="E146" s="26">
        <f>E16</f>
        <v>2.7</v>
      </c>
      <c r="F146" s="26">
        <f t="shared" si="1"/>
        <v>140.88214285714287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1.1322580645161291</v>
      </c>
      <c r="F147" s="19">
        <f t="shared" si="1"/>
        <v>59.079608294930878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0.30483870967741933</v>
      </c>
      <c r="F148" s="19">
        <f t="shared" si="1"/>
        <v>15.906048387096773</v>
      </c>
      <c r="G148" s="19">
        <v>0.1129032258064516</v>
      </c>
    </row>
    <row r="149" spans="1:9">
      <c r="C149" s="26" t="s">
        <v>122</v>
      </c>
      <c r="D149" s="26"/>
      <c r="E149" s="19">
        <f>G149*E146</f>
        <v>0.95806451612903232</v>
      </c>
      <c r="F149" s="19">
        <f t="shared" si="1"/>
        <v>49.99043778801844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0.21774193548387097</v>
      </c>
      <c r="F150" s="19">
        <f t="shared" si="1"/>
        <v>11.361463133640553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8.7096774193548387E-2</v>
      </c>
      <c r="F151" s="19">
        <f t="shared" si="1"/>
        <v>4.544585253456221</v>
      </c>
      <c r="G151" s="19">
        <v>3.2258064516129031E-2</v>
      </c>
    </row>
    <row r="152" spans="1:9">
      <c r="C152" s="26"/>
      <c r="D152" s="2" t="s">
        <v>125</v>
      </c>
      <c r="H152" s="25">
        <f>B468</f>
        <v>2.5698777452277098E-4</v>
      </c>
    </row>
    <row r="153" spans="1:9">
      <c r="C153" s="26"/>
      <c r="D153" s="3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13.9</v>
      </c>
      <c r="F154" s="30">
        <f>E154*(365.25/7)</f>
        <v>725.28214285714296</v>
      </c>
      <c r="H154" s="31"/>
      <c r="I154" s="30">
        <f>F154*AVERAGE(H152:H153)</f>
        <v>0.17943436995506093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47.2</v>
      </c>
      <c r="F157" s="26">
        <f>E157*(365.25/7)</f>
        <v>2462.8285714285716</v>
      </c>
      <c r="G157" s="26">
        <v>1.0151057401812689</v>
      </c>
      <c r="H157" s="27"/>
      <c r="I157" s="26">
        <f>F157*AVERAGE(H159:H160)</f>
        <v>0.33310933692432199</v>
      </c>
    </row>
    <row r="158" spans="1:9">
      <c r="C158" s="26" t="s">
        <v>20</v>
      </c>
      <c r="D158" s="26"/>
      <c r="E158" s="28">
        <f>G158*E157</f>
        <v>47.2</v>
      </c>
      <c r="F158" s="19">
        <f>E158*(365.25/7)</f>
        <v>2462.8285714285716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29.7</v>
      </c>
      <c r="F161" s="26">
        <f>E161*(365.25/7)</f>
        <v>1549.7035714285714</v>
      </c>
      <c r="G161" s="26">
        <v>1</v>
      </c>
      <c r="H161" s="27"/>
      <c r="I161" s="26">
        <f>SUM(I162,I168,I164)</f>
        <v>0.35526810143967341</v>
      </c>
    </row>
    <row r="162" spans="2:9">
      <c r="C162" s="26" t="s">
        <v>130</v>
      </c>
      <c r="D162" s="26"/>
      <c r="E162" s="28">
        <f>G162*E161</f>
        <v>18.465168539325845</v>
      </c>
      <c r="F162" s="19">
        <f>E162*(365.25/7)</f>
        <v>963.4861155698236</v>
      </c>
      <c r="G162" s="19">
        <v>0.62172284644194764</v>
      </c>
      <c r="I162" s="19">
        <f>F162*H163</f>
        <v>0.1858696469430173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1.5573033707865167</v>
      </c>
      <c r="F164" s="19">
        <f>E164*(365.25/7)</f>
        <v>81.257865168539325</v>
      </c>
      <c r="G164" s="19">
        <v>5.2434456928838948E-2</v>
      </c>
      <c r="I164" s="19">
        <f>F164*AVERAGE(H165:H167)</f>
        <v>7.1984844351821786E-2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9.6775280898876392</v>
      </c>
      <c r="F168" s="19">
        <f>E168*(365.25/7)</f>
        <v>504.95959069020864</v>
      </c>
      <c r="G168" s="19">
        <v>0.32584269662921345</v>
      </c>
      <c r="I168" s="19">
        <f>F168*H169</f>
        <v>9.7413610144834351E-2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15.450000000000003</v>
      </c>
      <c r="F170" s="26">
        <f>E170*(365.25/7)</f>
        <v>806.15892857142876</v>
      </c>
      <c r="G170" s="26">
        <v>1</v>
      </c>
      <c r="H170" s="27"/>
      <c r="I170" s="26">
        <f>SUM(I171,I175)</f>
        <v>0.19983436952877814</v>
      </c>
    </row>
    <row r="171" spans="2:9">
      <c r="C171" s="26" t="s">
        <v>137</v>
      </c>
      <c r="D171" s="26"/>
      <c r="E171" s="28">
        <f>G171*E170</f>
        <v>2.8003125000000004</v>
      </c>
      <c r="F171" s="19">
        <f>E171*(365.25/7)</f>
        <v>146.11630580357146</v>
      </c>
      <c r="G171" s="19">
        <v>0.18124999999999999</v>
      </c>
      <c r="I171" s="19">
        <f>F171*AVERAGE(H172:H174)</f>
        <v>0.12944174091599947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12.649687500000002</v>
      </c>
      <c r="F175" s="19">
        <f>E175*(365.25/7)</f>
        <v>660.04262276785732</v>
      </c>
      <c r="G175" s="19">
        <v>0.81874999999999998</v>
      </c>
      <c r="I175" s="19">
        <f>F175*H176</f>
        <v>7.0392628612778688E-2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19.3</v>
      </c>
      <c r="F177" s="26">
        <f>E177*(365.25/7)</f>
        <v>1007.0464285714287</v>
      </c>
      <c r="G177" s="26">
        <v>0.99595141700404854</v>
      </c>
      <c r="H177" s="27"/>
      <c r="I177" s="26">
        <f>SUM(I178,I180,I182,I184)</f>
        <v>0.15168763879657088</v>
      </c>
    </row>
    <row r="178" spans="1:9">
      <c r="A178" s="34"/>
      <c r="C178" s="26" t="s">
        <v>140</v>
      </c>
      <c r="D178" s="26"/>
      <c r="E178" s="28">
        <f>G178*E177</f>
        <v>1.7190283400809718</v>
      </c>
      <c r="F178" s="19">
        <f>E178*(365.25/7)</f>
        <v>89.696443030653569</v>
      </c>
      <c r="G178" s="19">
        <v>8.9068825910931182E-2</v>
      </c>
      <c r="I178" s="19">
        <f>F178*H179</f>
        <v>1.1958902586040326E-2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0.78137651821862353</v>
      </c>
      <c r="F180" s="19">
        <f>E180*(365.25/7)</f>
        <v>40.771110468478895</v>
      </c>
      <c r="G180" s="19">
        <v>4.048582995951417E-2</v>
      </c>
      <c r="I180" s="19">
        <f>F180*H181</f>
        <v>7.178602843809786E-3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16.721457489878542</v>
      </c>
      <c r="F182" s="19">
        <f>E182*(365.25/7)</f>
        <v>872.50176402544821</v>
      </c>
      <c r="G182" s="19">
        <v>0.8663967611336032</v>
      </c>
      <c r="I182" s="19">
        <f>F182*H183</f>
        <v>0.13211333509569151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4.0771110468480174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4.3679827102927586E-4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24.2</v>
      </c>
      <c r="F186" s="26">
        <f>E186*(365.25/7)</f>
        <v>1262.7214285714285</v>
      </c>
      <c r="G186" s="26">
        <v>0.99722991689750695</v>
      </c>
      <c r="H186" s="27"/>
      <c r="I186" s="26">
        <f>SUM(I187,I189,I191,I193,I195)</f>
        <v>2.1198109328208297</v>
      </c>
    </row>
    <row r="187" spans="1:9">
      <c r="C187" s="26" t="s">
        <v>147</v>
      </c>
      <c r="D187" s="26"/>
      <c r="E187" s="28">
        <f>G187*E186</f>
        <v>20.848199445983379</v>
      </c>
      <c r="F187" s="19">
        <f>E187*(365.25/7)</f>
        <v>1087.829263949347</v>
      </c>
      <c r="G187" s="19">
        <v>0.86149584487534625</v>
      </c>
      <c r="I187" s="19">
        <f>F187*H188</f>
        <v>2.0187808576505697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2.3462603878116339</v>
      </c>
      <c r="F189" s="19">
        <f>E189*(365.25/7)</f>
        <v>122.42451523545705</v>
      </c>
      <c r="G189" s="19">
        <v>9.6952908587257608E-2</v>
      </c>
      <c r="I189" s="19">
        <f>F189*H190</f>
        <v>8.7082725962190369E-2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0.73739612188365655</v>
      </c>
      <c r="F191" s="19">
        <f>E191*(365.25/7)</f>
        <v>38.47627621685794</v>
      </c>
      <c r="G191" s="19">
        <v>3.0470914127423823E-2</v>
      </c>
      <c r="I191" s="19">
        <f>F191*H192</f>
        <v>1.0855019892171899E-2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3.4978432924417575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7.7308232897445274E-4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0.20110803324099719</v>
      </c>
      <c r="F195" s="19">
        <f>E195*(365.25/7)</f>
        <v>10.493529877324889</v>
      </c>
      <c r="G195" s="19">
        <v>8.3102493074792231E-3</v>
      </c>
      <c r="I195" s="19">
        <f>F195*H196</f>
        <v>2.3192469869232732E-3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15.450000000000003</v>
      </c>
      <c r="F197" s="26">
        <f>E197*(365.25/7)</f>
        <v>806.15892857142876</v>
      </c>
      <c r="G197" s="26">
        <v>1</v>
      </c>
      <c r="H197" s="27"/>
      <c r="I197" s="26">
        <f>F197*H199</f>
        <v>4.6333595667698443E-2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151.30000000000001</v>
      </c>
      <c r="F200" s="30">
        <f>E200*(365.25/7)</f>
        <v>7894.6178571428582</v>
      </c>
      <c r="H200" s="31"/>
      <c r="I200" s="30">
        <f>SUM(I161,I170,I157,I177,I186,I197)</f>
        <v>3.2060439751778724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9.1999999999999993</v>
      </c>
      <c r="F203" s="26">
        <f>E203*(365.25/7)</f>
        <v>480.04285714285714</v>
      </c>
      <c r="G203" s="26">
        <v>0.97826086956521752</v>
      </c>
      <c r="H203" s="27"/>
      <c r="I203" s="26">
        <f>SUM(I204,I206,I208)</f>
        <v>0.1068274096752584</v>
      </c>
    </row>
    <row r="204" spans="1:9">
      <c r="A204" s="19"/>
      <c r="C204" s="26" t="s">
        <v>159</v>
      </c>
      <c r="D204" s="26"/>
      <c r="E204" s="28">
        <f>G204*E203</f>
        <v>7.8000000000000007</v>
      </c>
      <c r="F204" s="19">
        <f>E204*(365.25/7)</f>
        <v>406.99285714285719</v>
      </c>
      <c r="G204" s="19">
        <v>0.84782608695652184</v>
      </c>
      <c r="I204" s="19">
        <f>F204*H205</f>
        <v>8.9623349307688283E-2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1.2</v>
      </c>
      <c r="F206" s="19">
        <f>E206*(365.25/7)</f>
        <v>62.614285714285714</v>
      </c>
      <c r="G206" s="19">
        <v>0.13043478260869565</v>
      </c>
      <c r="I206" s="19">
        <f>F206*H207</f>
        <v>1.6091105939047216E-2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10.435714285714255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1.1129544285228936E-3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2.5</v>
      </c>
      <c r="F210" s="26">
        <f>E210*(365.25/7)</f>
        <v>130.44642857142858</v>
      </c>
      <c r="G210" s="26">
        <v>1</v>
      </c>
      <c r="H210" s="27"/>
      <c r="I210" s="26">
        <f>F211*H212</f>
        <v>3.3523137373015037E-2</v>
      </c>
    </row>
    <row r="211" spans="1:9">
      <c r="A211" s="19"/>
      <c r="C211" s="26" t="s">
        <v>28</v>
      </c>
      <c r="D211" s="26"/>
      <c r="E211" s="28">
        <f>G211*E210</f>
        <v>2.5</v>
      </c>
      <c r="F211" s="19">
        <f>E211*(365.25/7)</f>
        <v>130.44642857142858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5.9</v>
      </c>
      <c r="F213" s="26">
        <f>E213*(365.25/7)</f>
        <v>307.85357142857146</v>
      </c>
      <c r="G213" s="26">
        <v>1</v>
      </c>
      <c r="H213" s="27"/>
      <c r="I213" s="26">
        <f>SUM(I214,I215,I217)</f>
        <v>5.4948567772858267E-2</v>
      </c>
    </row>
    <row r="214" spans="1:9">
      <c r="A214" s="19"/>
      <c r="C214" s="26" t="s">
        <v>163</v>
      </c>
      <c r="D214" s="26"/>
      <c r="E214" s="28">
        <f>G214*E213</f>
        <v>4.916666666666667</v>
      </c>
      <c r="F214" s="19">
        <f>E214*(365.25/7)</f>
        <v>256.54464285714289</v>
      </c>
      <c r="G214" s="19">
        <v>0.83333333333333326</v>
      </c>
      <c r="I214" s="19">
        <f>F214*H216</f>
        <v>4.7763299256890573E-2</v>
      </c>
    </row>
    <row r="215" spans="1:9">
      <c r="A215" s="19"/>
      <c r="C215" s="26" t="s">
        <v>164</v>
      </c>
      <c r="D215" s="26"/>
      <c r="E215" s="28">
        <f>G215*E213</f>
        <v>0.4916666666666667</v>
      </c>
      <c r="F215" s="19">
        <f>E215*(365.25/7)</f>
        <v>25.654464285714287</v>
      </c>
      <c r="G215" s="19">
        <v>8.3333333333333329E-2</v>
      </c>
      <c r="I215" s="19">
        <f>F215*H216</f>
        <v>4.7763299256890568E-3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0.4916666666666667</v>
      </c>
      <c r="F217" s="19">
        <f>E217*(365.25/7)</f>
        <v>25.654464285714287</v>
      </c>
      <c r="G217" s="19">
        <v>8.3333333333333329E-2</v>
      </c>
      <c r="I217" s="19">
        <f>F217*AVERAGE(H218:H219)</f>
        <v>2.4089385902786409E-3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1.1000000000000001</v>
      </c>
      <c r="F220" s="26">
        <f>E220*(365.25/7)</f>
        <v>57.396428571428579</v>
      </c>
      <c r="G220" s="26">
        <v>1</v>
      </c>
      <c r="H220" s="27"/>
      <c r="I220" s="26">
        <f>F220*H222</f>
        <v>1.0044620592429197E-2</v>
      </c>
    </row>
    <row r="221" spans="1:9">
      <c r="A221" s="19"/>
      <c r="C221" s="26" t="s">
        <v>168</v>
      </c>
      <c r="D221" s="26"/>
      <c r="E221" s="28">
        <f>G221*E220</f>
        <v>1.1000000000000001</v>
      </c>
      <c r="F221" s="19">
        <f>E221*(365.25/7)</f>
        <v>57.396428571428579</v>
      </c>
      <c r="G221" s="19">
        <v>1</v>
      </c>
    </row>
    <row r="222" spans="1:9">
      <c r="A222" s="19"/>
      <c r="D222" s="3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2.1</v>
      </c>
      <c r="F223" s="26">
        <f>E223*(365.25/7)</f>
        <v>109.575</v>
      </c>
      <c r="G223" s="26">
        <v>1</v>
      </c>
      <c r="H223" s="27"/>
      <c r="I223" s="26">
        <f>SUM(I224:I225)</f>
        <v>1.9176093858273919E-2</v>
      </c>
    </row>
    <row r="224" spans="1:9">
      <c r="A224" s="19"/>
      <c r="C224" s="26" t="s">
        <v>170</v>
      </c>
      <c r="D224" s="26"/>
      <c r="E224" s="28">
        <f>G224*E223</f>
        <v>1.0062499999999999</v>
      </c>
      <c r="F224" s="19">
        <f>E224*(365.25/7)</f>
        <v>52.504687499999996</v>
      </c>
      <c r="G224" s="19">
        <v>0.47916666666666663</v>
      </c>
      <c r="I224" s="19">
        <f>F224*H226</f>
        <v>9.1885449737562509E-3</v>
      </c>
    </row>
    <row r="225" spans="1:9">
      <c r="A225" s="19"/>
      <c r="C225" s="26" t="s">
        <v>171</v>
      </c>
      <c r="D225" s="26"/>
      <c r="E225" s="28">
        <f>G225*E223</f>
        <v>1.0937500000000002</v>
      </c>
      <c r="F225" s="19">
        <f>E225*(365.25/7)</f>
        <v>57.070312500000014</v>
      </c>
      <c r="G225" s="19">
        <v>0.52083333333333337</v>
      </c>
      <c r="I225" s="19">
        <f>F225*H226</f>
        <v>9.987548884517668E-3</v>
      </c>
    </row>
    <row r="226" spans="1:9">
      <c r="A226" s="19"/>
      <c r="D226" s="3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4.7</v>
      </c>
      <c r="F227" s="26">
        <f>E227*(365.25/7)</f>
        <v>245.23928571428573</v>
      </c>
      <c r="G227" s="26">
        <v>0.9882352941176471</v>
      </c>
      <c r="H227" s="27"/>
      <c r="I227" s="26">
        <f>SUM(I228,I231)</f>
        <v>3.723101940656949E-2</v>
      </c>
    </row>
    <row r="228" spans="1:9">
      <c r="A228" s="19"/>
      <c r="C228" s="26" t="s">
        <v>172</v>
      </c>
      <c r="D228" s="26"/>
      <c r="E228" s="28">
        <f>G228*E227</f>
        <v>3.4282352941176475</v>
      </c>
      <c r="F228" s="19">
        <f>E228*(365.25/7)</f>
        <v>178.88042016806725</v>
      </c>
      <c r="G228" s="19">
        <v>0.72941176470588243</v>
      </c>
      <c r="I228" s="19">
        <f>F228*AVERAGE(H229:H230)</f>
        <v>3.1835693297490232E-2</v>
      </c>
    </row>
    <row r="229" spans="1:9">
      <c r="A229" s="19"/>
      <c r="C229" s="3"/>
      <c r="D229" s="3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1.2164705882352942</v>
      </c>
      <c r="F231" s="19">
        <f>E231*(365.25/7)</f>
        <v>63.473697478991603</v>
      </c>
      <c r="G231" s="19">
        <v>0.25882352941176473</v>
      </c>
      <c r="I231" s="19">
        <f>F231*AVERAGE(H232:H233)</f>
        <v>5.395326109079261E-3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3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25.5</v>
      </c>
      <c r="F234" s="30">
        <f>E234*(365.25/7)</f>
        <v>1330.5535714285716</v>
      </c>
      <c r="H234" s="31"/>
      <c r="I234" s="30">
        <f>SUM(I227,I220,I213,I210,I203,I223)</f>
        <v>0.26175084867840431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4.0999999999999996</v>
      </c>
      <c r="F237" s="26">
        <f>E237*(365.25/7)</f>
        <v>213.93214285714285</v>
      </c>
      <c r="G237" s="26">
        <v>0.98648648648648651</v>
      </c>
      <c r="H237" s="27"/>
      <c r="I237" s="26">
        <f>SUM(I238,I239,I241)</f>
        <v>3.8367474274537149E-2</v>
      </c>
    </row>
    <row r="238" spans="1:9">
      <c r="C238" s="26" t="s">
        <v>177</v>
      </c>
      <c r="D238" s="26"/>
      <c r="E238" s="19">
        <f>G238*E237</f>
        <v>3.2689189189189185</v>
      </c>
      <c r="F238" s="19">
        <f>E238*(365.25/7)</f>
        <v>170.56751930501929</v>
      </c>
      <c r="G238" s="19">
        <v>0.79729729729729726</v>
      </c>
      <c r="I238" s="19">
        <f>F238*H240</f>
        <v>3.0862414887319674E-2</v>
      </c>
    </row>
    <row r="239" spans="1:9">
      <c r="C239" s="26" t="s">
        <v>178</v>
      </c>
      <c r="D239" s="26"/>
      <c r="E239" s="19">
        <f>G239*E237</f>
        <v>0.1108108108108108</v>
      </c>
      <c r="F239" s="19">
        <f>E239*(365.25/7)</f>
        <v>5.7819498069498065</v>
      </c>
      <c r="G239" s="19">
        <v>2.7027027027027029E-2</v>
      </c>
      <c r="I239" s="19">
        <f>F239*H240</f>
        <v>1.0461835555023618E-3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0.66486486486486474</v>
      </c>
      <c r="F241" s="19">
        <f>E241*(365.25/7)</f>
        <v>34.691698841698837</v>
      </c>
      <c r="G241" s="19">
        <v>0.16216216216216214</v>
      </c>
      <c r="I241" s="19">
        <f>F241*H242</f>
        <v>6.4588758317151145E-3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4.1500000000000004</v>
      </c>
      <c r="F243" s="26">
        <f>E243*(365.25/7)</f>
        <v>216.54107142857146</v>
      </c>
      <c r="G243" s="26">
        <v>0.96129032258064506</v>
      </c>
      <c r="H243" s="27"/>
      <c r="I243" s="26">
        <f>SUM(I244,I245,I246)</f>
        <v>1.1020203410547358E-2</v>
      </c>
    </row>
    <row r="244" spans="1:9">
      <c r="C244" s="26" t="s">
        <v>180</v>
      </c>
      <c r="D244" s="26"/>
      <c r="E244" s="19">
        <f>G244*E243</f>
        <v>2.8112903225806454</v>
      </c>
      <c r="F244" s="19">
        <f>E244*(365.25/7)</f>
        <v>146.68911290322583</v>
      </c>
      <c r="G244" s="19">
        <v>0.67741935483870963</v>
      </c>
      <c r="I244" s="19">
        <f>F244*H247</f>
        <v>7.5137750526459261E-3</v>
      </c>
    </row>
    <row r="245" spans="1:9">
      <c r="C245" s="26" t="s">
        <v>181</v>
      </c>
      <c r="D245" s="26"/>
      <c r="E245" s="19">
        <f>G245*E243</f>
        <v>1.1780645161290324</v>
      </c>
      <c r="F245" s="19">
        <f>E245*(365.25/7)</f>
        <v>61.469723502304156</v>
      </c>
      <c r="G245" s="19">
        <v>0.28387096774193549</v>
      </c>
      <c r="I245" s="19">
        <f>F245*H247</f>
        <v>3.1486295458706733E-3</v>
      </c>
    </row>
    <row r="246" spans="1:9">
      <c r="C246" s="26" t="s">
        <v>182</v>
      </c>
      <c r="D246" s="26"/>
      <c r="E246" s="19">
        <f>G246*E243</f>
        <v>0.13387096774193549</v>
      </c>
      <c r="F246" s="19">
        <f>E246*(365.25/7)</f>
        <v>6.985195852534563</v>
      </c>
      <c r="G246" s="19">
        <v>3.2258064516129031E-2</v>
      </c>
      <c r="I246" s="19">
        <f>F246*H247</f>
        <v>3.5779881203075833E-4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4.1500000000000004</v>
      </c>
      <c r="F248" s="19">
        <f>E248*(365.25/7)</f>
        <v>216.54107142857146</v>
      </c>
      <c r="G248" s="26">
        <v>1</v>
      </c>
      <c r="H248" s="27"/>
      <c r="I248" s="26">
        <f>F248*H250</f>
        <v>1.95441095908052E-2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12.4</v>
      </c>
      <c r="F251" s="30">
        <f>E251*(365.25/7)</f>
        <v>647.01428571428573</v>
      </c>
      <c r="H251" s="31"/>
      <c r="I251" s="30">
        <f>SUM(I248,I243,I237)</f>
        <v>6.8931787275889708E-2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25.4</v>
      </c>
      <c r="F254" s="26">
        <f>E254*(365.25/7)</f>
        <v>1325.3357142857142</v>
      </c>
      <c r="G254" s="26">
        <v>0.96780684104627757</v>
      </c>
      <c r="H254" s="27"/>
      <c r="I254" s="26">
        <f>F254*H259</f>
        <v>0.18307108062951233</v>
      </c>
    </row>
    <row r="255" spans="1:9">
      <c r="C255" s="26" t="s">
        <v>186</v>
      </c>
      <c r="D255" s="26"/>
      <c r="E255" s="19">
        <f>G255*E254</f>
        <v>5.5195171026156942</v>
      </c>
      <c r="F255" s="19">
        <f>E255*(365.25/7)</f>
        <v>288.0005173900546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18.705030181086517</v>
      </c>
      <c r="F256" s="19">
        <f>E256*(365.25/7)</f>
        <v>976.00175337740723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0.3577464788732394</v>
      </c>
      <c r="F258" s="19">
        <f>E258*(365.25/7)</f>
        <v>18.666700201207242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31</v>
      </c>
      <c r="F260" s="26">
        <f>E260*(365.25/7)</f>
        <v>1617.5357142857144</v>
      </c>
      <c r="G260" s="26">
        <v>1</v>
      </c>
      <c r="H260" s="27"/>
      <c r="I260" s="26">
        <f>SUM(I261,I263,I265,I267,I269)</f>
        <v>1.7700609804317258</v>
      </c>
    </row>
    <row r="261" spans="1:9">
      <c r="C261" s="26" t="s">
        <v>191</v>
      </c>
      <c r="D261" s="26"/>
      <c r="E261" s="19">
        <f>G261*E260</f>
        <v>2.8263386396526773</v>
      </c>
      <c r="F261" s="19">
        <f>E261*(365.25/7)</f>
        <v>147.47431259044862</v>
      </c>
      <c r="G261" s="19">
        <v>9.1172214182344433E-2</v>
      </c>
      <c r="I261" s="19">
        <f>F261*H262</f>
        <v>2.0370900353785887E-2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17.227206946454416</v>
      </c>
      <c r="F263" s="19">
        <f>E263*(365.25/7)</f>
        <v>898.89104817035366</v>
      </c>
      <c r="G263" s="19">
        <v>0.55571635311143275</v>
      </c>
      <c r="I263" s="19">
        <f>F263*H264</f>
        <v>1.645530651246959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1.7047756874095514</v>
      </c>
      <c r="F265" s="19">
        <f>E265*(365.25/7)</f>
        <v>88.952759975191242</v>
      </c>
      <c r="G265" s="19">
        <v>5.4992764109985527E-2</v>
      </c>
      <c r="I265" s="19">
        <f>F265*H266</f>
        <v>1.9660059385428107E-2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4.1722141823444288</v>
      </c>
      <c r="F267" s="19">
        <f>E267*(365.25/7)</f>
        <v>217.70017572875753</v>
      </c>
      <c r="G267" s="19">
        <v>0.13458755426917512</v>
      </c>
      <c r="I267" s="19">
        <f>F267*H268</f>
        <v>2.3217421254931349E-2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5.0694645441389294</v>
      </c>
      <c r="F269" s="19">
        <f>E269*(365.25/7)</f>
        <v>264.51741782096343</v>
      </c>
      <c r="G269" s="19">
        <v>0.16353111432706224</v>
      </c>
      <c r="I269" s="19">
        <f>F269*H270</f>
        <v>6.1281948190621299E-2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9.6999999999999993</v>
      </c>
      <c r="F271" s="26">
        <f>E271*(365.25/7)</f>
        <v>506.13214285714287</v>
      </c>
      <c r="G271" s="26">
        <v>1.0047169811320757</v>
      </c>
      <c r="H271" s="27"/>
      <c r="I271" s="26">
        <f>SUM(I272,I274,I276,I278,I280,I282,I287)</f>
        <v>0.46033812323445661</v>
      </c>
    </row>
    <row r="272" spans="1:9">
      <c r="A272" s="19"/>
      <c r="C272" s="26" t="s">
        <v>198</v>
      </c>
      <c r="D272" s="26"/>
      <c r="E272" s="19">
        <f>G272*E271</f>
        <v>0.22877358490566038</v>
      </c>
      <c r="F272" s="19">
        <f>E272*(365.25/7)</f>
        <v>11.937078840970351</v>
      </c>
      <c r="G272" s="19">
        <v>2.358490566037736E-2</v>
      </c>
      <c r="I272" s="19">
        <f>F272*H273</f>
        <v>1.9912002425516554E-2</v>
      </c>
    </row>
    <row r="273" spans="1:9">
      <c r="A273" s="19"/>
      <c r="C273" s="26"/>
      <c r="D273" s="3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1.5556603773584903</v>
      </c>
      <c r="F274" s="19">
        <f>E274*(365.25/7)</f>
        <v>81.172136118598374</v>
      </c>
      <c r="G274" s="19">
        <v>0.16037735849056603</v>
      </c>
      <c r="I274" s="19">
        <f>F274*H275</f>
        <v>0.14859558150258739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0.86933962264150932</v>
      </c>
      <c r="F276" s="19">
        <f>E276*(365.25/7)</f>
        <v>45.360899595687329</v>
      </c>
      <c r="G276" s="19">
        <v>8.9622641509433956E-2</v>
      </c>
      <c r="I276" s="19">
        <f>F276*H277</f>
        <v>3.7721924300972487E-2</v>
      </c>
    </row>
    <row r="277" spans="1:9">
      <c r="A277" s="19"/>
      <c r="C277" s="26"/>
      <c r="D277" s="3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5.2617924528301891</v>
      </c>
      <c r="F278" s="19">
        <f>E278*(365.25/7)</f>
        <v>274.55281334231807</v>
      </c>
      <c r="G278" s="19">
        <v>0.54245283018867929</v>
      </c>
      <c r="I278" s="19">
        <f>F278*H279</f>
        <v>0.22831691024272824</v>
      </c>
    </row>
    <row r="279" spans="1:9">
      <c r="A279" s="19"/>
      <c r="C279" s="26"/>
      <c r="D279" s="3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0.22877358490566038</v>
      </c>
      <c r="F280" s="19">
        <f>E280*(365.25/7)</f>
        <v>11.937078840970351</v>
      </c>
      <c r="G280" s="19">
        <v>2.358490566037736E-2</v>
      </c>
      <c r="I280" s="19">
        <f>F280*H281</f>
        <v>6.4330849343583133E-3</v>
      </c>
    </row>
    <row r="281" spans="1:9">
      <c r="A281" s="19"/>
      <c r="C281" s="26"/>
      <c r="D281" s="3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1" t="s">
        <v>193</v>
      </c>
    </row>
    <row r="284" spans="1:9">
      <c r="C284" s="26"/>
      <c r="D284" s="1" t="s">
        <v>199</v>
      </c>
    </row>
    <row r="285" spans="1:9">
      <c r="C285" s="26"/>
      <c r="D285" s="1" t="s">
        <v>205</v>
      </c>
    </row>
    <row r="286" spans="1:9">
      <c r="C286" s="26"/>
      <c r="D286" s="1" t="s">
        <v>202</v>
      </c>
    </row>
    <row r="287" spans="1:9">
      <c r="C287" s="26" t="s">
        <v>207</v>
      </c>
      <c r="D287" s="26"/>
      <c r="E287" s="19">
        <f>G287*E271</f>
        <v>1.6014150943396228</v>
      </c>
      <c r="F287" s="19">
        <f>E287*(365.25/7)</f>
        <v>83.559551886792462</v>
      </c>
      <c r="G287" s="19">
        <v>0.16509433962264153</v>
      </c>
      <c r="I287" s="19">
        <f>F287*H288</f>
        <v>1.9358619828293684E-2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66.099999999999994</v>
      </c>
      <c r="F289" s="30">
        <f>E289*(365.25/7)</f>
        <v>3449.0035714285714</v>
      </c>
      <c r="H289" s="31"/>
      <c r="I289" s="30">
        <f>SUM(I254,I260,I271)</f>
        <v>2.4134701842956949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0.8</v>
      </c>
      <c r="F292" s="26">
        <f>E292*(365.25/7)</f>
        <v>41.742857142857147</v>
      </c>
      <c r="G292" s="26">
        <v>1</v>
      </c>
      <c r="H292" s="27"/>
      <c r="I292" s="26">
        <f>F292*H294</f>
        <v>9.4353553597096781E-3</v>
      </c>
    </row>
    <row r="293" spans="1:9">
      <c r="C293" s="26" t="s">
        <v>42</v>
      </c>
      <c r="D293" s="26"/>
      <c r="E293" s="19">
        <f>G293*E292</f>
        <v>0.8</v>
      </c>
      <c r="F293" s="19">
        <f>E293*(365.25/7)</f>
        <v>41.742857142857147</v>
      </c>
      <c r="G293" s="19">
        <v>1</v>
      </c>
    </row>
    <row r="294" spans="1:9">
      <c r="C294" s="26"/>
      <c r="D294" s="3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0.19999999999999929</v>
      </c>
      <c r="F295" s="26">
        <f>E295*(365.25/7)</f>
        <v>10.43571428571425</v>
      </c>
      <c r="G295" s="26">
        <v>1</v>
      </c>
      <c r="H295" s="27"/>
      <c r="I295" s="26">
        <f>F295*H297</f>
        <v>1.9429138680768978E-3</v>
      </c>
    </row>
    <row r="296" spans="1:9">
      <c r="C296" s="26" t="s">
        <v>43</v>
      </c>
      <c r="D296" s="26"/>
      <c r="E296" s="19">
        <f>G296*E295</f>
        <v>0.19999999999999929</v>
      </c>
      <c r="F296" s="19">
        <f>E296*(365.25/7)</f>
        <v>10.43571428571425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18.3</v>
      </c>
      <c r="F298" s="26">
        <f>E298*(365.25/7)</f>
        <v>954.86785714285725</v>
      </c>
      <c r="G298" s="26">
        <v>1</v>
      </c>
      <c r="H298" s="27"/>
      <c r="I298" s="26">
        <f>F298*H300</f>
        <v>4.2602676293763415E-2</v>
      </c>
    </row>
    <row r="299" spans="1:9">
      <c r="C299" s="26" t="s">
        <v>44</v>
      </c>
      <c r="D299" s="26"/>
      <c r="E299" s="19">
        <f>G299*E298</f>
        <v>18.3</v>
      </c>
      <c r="F299" s="19">
        <f>E299*(365.25/7)</f>
        <v>954.86785714285725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19.3</v>
      </c>
      <c r="F301" s="30">
        <f>E301*(365.25/7)</f>
        <v>1007.0464285714287</v>
      </c>
      <c r="H301" s="31"/>
      <c r="I301" s="30">
        <f>SUM(I292,I295,I298)</f>
        <v>5.3980945521549993E-2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5.6</v>
      </c>
      <c r="F304" s="26">
        <f>E304*(365.25/7)</f>
        <v>292.2</v>
      </c>
      <c r="G304" s="26">
        <v>1.0000000000000002</v>
      </c>
      <c r="H304" s="27"/>
      <c r="I304" s="26">
        <f>SUM(I305,I306,I307,I309)</f>
        <v>5.3910626384163635E-2</v>
      </c>
    </row>
    <row r="305" spans="1:9">
      <c r="C305" s="26" t="s">
        <v>212</v>
      </c>
      <c r="D305" s="26"/>
      <c r="E305" s="19">
        <f>G305*E304</f>
        <v>2.8394366197183096</v>
      </c>
      <c r="F305" s="19">
        <f>E305*(365.25/7)</f>
        <v>148.15774647887324</v>
      </c>
      <c r="G305" s="19">
        <v>0.50704225352112675</v>
      </c>
      <c r="I305" s="19">
        <f>F305*H308</f>
        <v>2.7583903929880558E-2</v>
      </c>
    </row>
    <row r="306" spans="1:9">
      <c r="C306" s="26" t="s">
        <v>213</v>
      </c>
      <c r="D306" s="26"/>
      <c r="E306" s="19">
        <f>G306*E304</f>
        <v>1.4591549295774648</v>
      </c>
      <c r="F306" s="19">
        <f>E306*(365.25/7)</f>
        <v>76.136619718309859</v>
      </c>
      <c r="G306" s="19">
        <v>0.26056338028169018</v>
      </c>
      <c r="I306" s="19">
        <f>F306*H308</f>
        <v>1.4175061741744176E-2</v>
      </c>
    </row>
    <row r="307" spans="1:9">
      <c r="C307" s="26" t="s">
        <v>214</v>
      </c>
      <c r="D307" s="26"/>
      <c r="E307" s="19">
        <f>G307*E304</f>
        <v>1.1830985915492958</v>
      </c>
      <c r="F307" s="19">
        <f>E307*(365.25/7)</f>
        <v>61.732394366197184</v>
      </c>
      <c r="G307" s="19">
        <v>0.21126760563380284</v>
      </c>
      <c r="I307" s="19">
        <f>F307*H308</f>
        <v>1.14932933041169E-2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0.11830985915492957</v>
      </c>
      <c r="F309" s="19">
        <f>E309*(365.25/7)</f>
        <v>6.1732394366197179</v>
      </c>
      <c r="G309" s="19">
        <v>2.1126760563380281E-2</v>
      </c>
      <c r="I309" s="19">
        <f>F309*H310</f>
        <v>6.5836740842199531E-4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2.1499999999999986</v>
      </c>
      <c r="F311" s="26">
        <f>E311*(365.25/7)</f>
        <v>112.1839285714285</v>
      </c>
      <c r="G311" s="26">
        <v>1</v>
      </c>
      <c r="H311" s="27"/>
      <c r="I311" s="26">
        <f>E311*H313</f>
        <v>3.7625919959195889E-4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9.6</v>
      </c>
      <c r="F314" s="26">
        <f>E314*(365.25/7)</f>
        <v>500.91428571428571</v>
      </c>
      <c r="G314" s="26">
        <v>1.0050251256281406</v>
      </c>
      <c r="H314" s="27"/>
      <c r="I314" s="26">
        <f>SUM(I315,I316,I318,I320)</f>
        <v>0.12716246306903886</v>
      </c>
    </row>
    <row r="315" spans="1:9">
      <c r="A315" s="19"/>
      <c r="C315" s="26" t="s">
        <v>216</v>
      </c>
      <c r="D315" s="26"/>
      <c r="E315" s="19">
        <f>G315*E314</f>
        <v>2.0261306532663319</v>
      </c>
      <c r="F315" s="19">
        <f>E315*(365.25/7)</f>
        <v>105.7206030150754</v>
      </c>
      <c r="G315" s="19">
        <v>0.21105527638190957</v>
      </c>
      <c r="I315" s="19">
        <f>F315*H317</f>
        <v>1.8501557893410014E-2</v>
      </c>
    </row>
    <row r="316" spans="1:9">
      <c r="A316" s="19"/>
      <c r="C316" s="26" t="s">
        <v>217</v>
      </c>
      <c r="D316" s="26"/>
      <c r="E316" s="19">
        <f>G316*E314</f>
        <v>2.170854271356784</v>
      </c>
      <c r="F316" s="19">
        <f>E316*(365.25/7)</f>
        <v>113.27207465900933</v>
      </c>
      <c r="G316" s="19">
        <v>0.22613065326633167</v>
      </c>
      <c r="I316" s="19">
        <f>F316*H317</f>
        <v>1.9823097742939298E-2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2.7015075376884421</v>
      </c>
      <c r="F318" s="19">
        <f>E318*(365.25/7)</f>
        <v>140.96080402010051</v>
      </c>
      <c r="G318" s="19">
        <v>0.28140703517587939</v>
      </c>
      <c r="I318" s="19">
        <f>F318*H319</f>
        <v>6.3728550291633115E-2</v>
      </c>
    </row>
    <row r="319" spans="1:9">
      <c r="A319" s="19"/>
      <c r="D319" s="3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2.7497487437185932</v>
      </c>
      <c r="F320" s="19">
        <f>E320*(365.25/7)</f>
        <v>143.47796123474518</v>
      </c>
      <c r="G320" s="19">
        <v>0.28643216080402012</v>
      </c>
      <c r="I320" s="19">
        <f>F320*H321</f>
        <v>2.5109257141056447E-2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17.899999999999999</v>
      </c>
      <c r="F322" s="26">
        <f>E322*(365.25/7)</f>
        <v>933.99642857142851</v>
      </c>
      <c r="G322" s="26">
        <v>1.0000000000000002</v>
      </c>
      <c r="H322" s="27"/>
      <c r="I322" s="26">
        <f>SUM(I323,I325,I327,I329)</f>
        <v>8.8108460633427421E-2</v>
      </c>
    </row>
    <row r="323" spans="1:9">
      <c r="A323" s="19"/>
      <c r="C323" s="26" t="s">
        <v>221</v>
      </c>
      <c r="D323" s="26"/>
      <c r="E323" s="19">
        <f>G323*E322</f>
        <v>4.951063829787234</v>
      </c>
      <c r="F323" s="19">
        <f>E323*(365.25/7)</f>
        <v>258.3394376899696</v>
      </c>
      <c r="G323" s="19">
        <v>0.27659574468085107</v>
      </c>
      <c r="I323" s="19">
        <f>F323*H324</f>
        <v>3.8493103737189116E-2</v>
      </c>
    </row>
    <row r="324" spans="1:9">
      <c r="A324" s="19"/>
      <c r="D324" s="3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9.2492401215805469</v>
      </c>
      <c r="F325" s="19">
        <f>E325*(365.25/7)</f>
        <v>482.61213634389929</v>
      </c>
      <c r="G325" s="19">
        <v>0.51671732522796354</v>
      </c>
      <c r="I325" s="19">
        <f>F325*H326</f>
        <v>3.7796449862113585E-2</v>
      </c>
    </row>
    <row r="326" spans="1:9">
      <c r="A326" s="19"/>
      <c r="D326" s="3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1.251367781155015</v>
      </c>
      <c r="F327" s="19">
        <f>E327*(365.25/7)</f>
        <v>65.294583152409899</v>
      </c>
      <c r="G327" s="19">
        <v>6.9908814589665649E-2</v>
      </c>
      <c r="I327" s="19">
        <f>F327*H328</f>
        <v>5.0272555704914748E-3</v>
      </c>
    </row>
    <row r="328" spans="1:9">
      <c r="A328" s="19"/>
      <c r="D328" s="3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2.448328267477204</v>
      </c>
      <c r="F329" s="19">
        <f>E329*(365.25/7)</f>
        <v>127.75027138514983</v>
      </c>
      <c r="G329" s="19">
        <v>0.13677811550151978</v>
      </c>
      <c r="I329" s="19">
        <f>F329*H330</f>
        <v>6.7916514636332474E-3</v>
      </c>
    </row>
    <row r="330" spans="1:9">
      <c r="A330" s="19"/>
      <c r="D330" s="3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6.3</v>
      </c>
      <c r="F331" s="26">
        <f>E331*(365.25/7)</f>
        <v>328.72500000000002</v>
      </c>
      <c r="G331" s="26">
        <v>1.0098039215686276</v>
      </c>
      <c r="H331" s="27"/>
      <c r="I331" s="26">
        <f>SUM(I332:I334,I335)</f>
        <v>0.14084368878776235</v>
      </c>
    </row>
    <row r="332" spans="1:9">
      <c r="A332" s="19"/>
      <c r="C332" s="26" t="s">
        <v>230</v>
      </c>
      <c r="D332" s="26"/>
      <c r="E332" s="19">
        <f>G332*E331</f>
        <v>2.0382352941176469</v>
      </c>
      <c r="F332" s="19">
        <f>E332*(365.25/7)</f>
        <v>106.35220588235293</v>
      </c>
      <c r="G332" s="19">
        <v>0.3235294117647059</v>
      </c>
      <c r="I332" s="19">
        <f>F332*$H$336</f>
        <v>4.5124676990253951E-2</v>
      </c>
    </row>
    <row r="333" spans="1:9">
      <c r="A333" s="19"/>
      <c r="C333" s="26" t="s">
        <v>231</v>
      </c>
      <c r="D333" s="26"/>
      <c r="E333" s="19">
        <f>G333*E331</f>
        <v>2.0382352941176469</v>
      </c>
      <c r="F333" s="19">
        <f>E333*(365.25/7)</f>
        <v>106.35220588235293</v>
      </c>
      <c r="G333" s="19">
        <v>0.3235294117647059</v>
      </c>
      <c r="I333" s="19">
        <f>F333*$H$336</f>
        <v>4.5124676990253951E-2</v>
      </c>
    </row>
    <row r="334" spans="1:9">
      <c r="A334" s="19"/>
      <c r="C334" s="26" t="s">
        <v>232</v>
      </c>
      <c r="D334" s="26"/>
      <c r="E334" s="19">
        <f>G334*E331</f>
        <v>0.67941176470588249</v>
      </c>
      <c r="F334" s="19">
        <f>E334*(365.25/7)</f>
        <v>35.450735294117656</v>
      </c>
      <c r="G334" s="19">
        <v>0.10784313725490198</v>
      </c>
      <c r="I334" s="19">
        <f>F334*$H$336</f>
        <v>1.5041558996751322E-2</v>
      </c>
    </row>
    <row r="335" spans="1:9">
      <c r="A335" s="19"/>
      <c r="C335" s="26" t="s">
        <v>233</v>
      </c>
      <c r="D335" s="26"/>
      <c r="E335" s="19">
        <f>G335*E331</f>
        <v>1.6058823529411768</v>
      </c>
      <c r="F335" s="19">
        <f>E335*(365.25/7)</f>
        <v>83.792647058823547</v>
      </c>
      <c r="G335" s="19">
        <v>0.25490196078431376</v>
      </c>
      <c r="I335" s="19">
        <f>F335*$H$336</f>
        <v>3.5552775810503125E-2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2.2999999999999998</v>
      </c>
      <c r="F337" s="26">
        <f>E337*(365.25/7)</f>
        <v>120.01071428571429</v>
      </c>
      <c r="G337" s="26">
        <v>1</v>
      </c>
      <c r="H337" s="27"/>
      <c r="I337" s="26">
        <f>F337*H339</f>
        <v>2.4107537094557582E-2</v>
      </c>
    </row>
    <row r="338" spans="1:9">
      <c r="A338" s="19"/>
      <c r="C338" s="26" t="s">
        <v>51</v>
      </c>
      <c r="D338" s="26"/>
      <c r="E338" s="19">
        <f>G338*E337</f>
        <v>2.2999999999999998</v>
      </c>
      <c r="F338" s="19">
        <f>E338*(365.25/7)</f>
        <v>120.01071428571429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2.1499999999999986</v>
      </c>
      <c r="F340" s="26">
        <f>E340*(365.25/7)</f>
        <v>112.1839285714285</v>
      </c>
      <c r="G340" s="26">
        <v>1</v>
      </c>
      <c r="H340" s="27"/>
      <c r="I340" s="26">
        <f>F340*H342</f>
        <v>2.2535306414477724E-2</v>
      </c>
    </row>
    <row r="341" spans="1:9">
      <c r="A341" s="19"/>
      <c r="C341" s="26" t="s">
        <v>52</v>
      </c>
      <c r="D341" s="26"/>
      <c r="E341" s="19">
        <f>G341*E340</f>
        <v>2.1499999999999986</v>
      </c>
      <c r="F341" s="19">
        <f>E341*(365.25/7)</f>
        <v>112.1839285714285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1.3</v>
      </c>
      <c r="F343" s="26">
        <f>E343*(365.25/7)</f>
        <v>67.832142857142856</v>
      </c>
      <c r="G343" s="26">
        <v>1</v>
      </c>
      <c r="H343" s="27"/>
      <c r="I343" s="26">
        <f>F343*H345</f>
        <v>1.3625999227358633E-2</v>
      </c>
    </row>
    <row r="344" spans="1:9">
      <c r="A344" s="19"/>
      <c r="C344" s="26" t="s">
        <v>53</v>
      </c>
      <c r="D344" s="26"/>
      <c r="E344" s="19">
        <f>G344*E343</f>
        <v>1.3</v>
      </c>
      <c r="F344" s="19">
        <f>E344*(365.25/7)</f>
        <v>67.832142857142856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47.3</v>
      </c>
      <c r="F346" s="30">
        <f>E346*(365.25/7)</f>
        <v>2468.0464285714284</v>
      </c>
      <c r="H346" s="31"/>
      <c r="I346" s="30">
        <f>SUM(I304,I311,I314,I322,I331,I337,I340,I343)</f>
        <v>0.47067034081037812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9.1999999999999993</v>
      </c>
      <c r="F364" s="26">
        <f>E364*(365.25/7)</f>
        <v>480.04285714285714</v>
      </c>
      <c r="G364" s="26">
        <v>0.98571428571428577</v>
      </c>
      <c r="H364" s="27"/>
      <c r="I364" s="26">
        <f>SUM(I365,I367,I369)</f>
        <v>3.1024825785650172E-2</v>
      </c>
    </row>
    <row r="365" spans="1:9">
      <c r="C365" s="26" t="s">
        <v>246</v>
      </c>
      <c r="D365" s="26"/>
      <c r="E365" s="19">
        <f>G365*E364</f>
        <v>3.3295238095238093</v>
      </c>
      <c r="F365" s="19">
        <f>E365*(365.25/7)</f>
        <v>173.72979591836733</v>
      </c>
      <c r="G365" s="19">
        <v>0.3619047619047619</v>
      </c>
      <c r="I365" s="19">
        <f>F365*H366</f>
        <v>1.0921990772730301E-2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6.8577551020408123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1.2767719704505364E-3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5.7390476190476187</v>
      </c>
      <c r="F369" s="19">
        <f>E369*(365.25/7)</f>
        <v>299.45530612244897</v>
      </c>
      <c r="G369" s="19">
        <v>0.62380952380952381</v>
      </c>
      <c r="I369" s="19">
        <f>F369*H370</f>
        <v>1.8826063042469334E-2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5.9</v>
      </c>
      <c r="F373" s="26">
        <f>E373*(365.25/7)</f>
        <v>307.85357142857146</v>
      </c>
      <c r="G373" s="26">
        <v>0.99310344827586206</v>
      </c>
      <c r="H373" s="27"/>
      <c r="I373" s="26">
        <f>SUM(I374,I375)</f>
        <v>5.3504135770080528E-2</v>
      </c>
    </row>
    <row r="374" spans="1:9">
      <c r="C374" s="26" t="s">
        <v>251</v>
      </c>
      <c r="D374" s="26"/>
      <c r="E374" s="19">
        <f>G374*E373</f>
        <v>1.2613793103448276</v>
      </c>
      <c r="F374" s="19">
        <f>E374*(365.25/7)</f>
        <v>65.81697044334976</v>
      </c>
      <c r="G374" s="19">
        <v>0.21379310344827587</v>
      </c>
      <c r="I374" s="19">
        <f>F374*H376</f>
        <v>1.1518251450503447E-2</v>
      </c>
    </row>
    <row r="375" spans="1:9">
      <c r="C375" s="26" t="s">
        <v>252</v>
      </c>
      <c r="D375" s="26"/>
      <c r="E375" s="19">
        <f>G375*E373</f>
        <v>4.5979310344827589</v>
      </c>
      <c r="F375" s="19">
        <f>E375*(365.25/7)</f>
        <v>239.91347290640397</v>
      </c>
      <c r="G375" s="19">
        <v>0.77931034482758621</v>
      </c>
      <c r="I375" s="19">
        <f>F375*H376</f>
        <v>4.1985884319577081E-2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25.5</v>
      </c>
      <c r="F377" s="26">
        <f>E377*(365.25/7)</f>
        <v>1330.5535714285716</v>
      </c>
      <c r="G377" s="26">
        <v>0.99760191846522783</v>
      </c>
      <c r="H377" s="27"/>
      <c r="I377" s="26">
        <f>SUM(I378,I380,I381,I382,I383,I384,I385)</f>
        <v>5.4474355595232303E-2</v>
      </c>
    </row>
    <row r="378" spans="1:9">
      <c r="A378" s="19"/>
      <c r="C378" s="26" t="s">
        <v>253</v>
      </c>
      <c r="D378" s="26"/>
      <c r="E378" s="19">
        <f>G378*E377</f>
        <v>4.2194244604316546</v>
      </c>
      <c r="F378" s="19">
        <f>E378*(365.25/7)</f>
        <v>220.16354059609455</v>
      </c>
      <c r="G378" s="19">
        <v>0.16546762589928057</v>
      </c>
      <c r="I378" s="19">
        <f>F378*H379</f>
        <v>8.7185970136859567E-3</v>
      </c>
    </row>
    <row r="379" spans="1:9">
      <c r="A379" s="19"/>
      <c r="C379" s="26"/>
      <c r="D379" s="3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1.6510791366906474</v>
      </c>
      <c r="F380" s="19">
        <f t="shared" ref="F380:F385" si="2">E380*(365.25/7)</f>
        <v>86.150950668036998</v>
      </c>
      <c r="G380" s="19">
        <v>6.4748201438848921E-2</v>
      </c>
      <c r="I380" s="19">
        <f>F380*H386</f>
        <v>3.5602463449618195E-3</v>
      </c>
    </row>
    <row r="381" spans="1:9">
      <c r="A381" s="19"/>
      <c r="C381" s="26" t="s">
        <v>255</v>
      </c>
      <c r="D381" s="26"/>
      <c r="E381" s="19">
        <f>G381*E377</f>
        <v>1.2841726618705036</v>
      </c>
      <c r="F381" s="19">
        <f t="shared" si="2"/>
        <v>67.006294964028783</v>
      </c>
      <c r="G381" s="19">
        <v>5.0359712230215826E-2</v>
      </c>
      <c r="I381" s="19">
        <f>F381*H386</f>
        <v>2.7690804905258601E-3</v>
      </c>
    </row>
    <row r="382" spans="1:9">
      <c r="A382" s="19"/>
      <c r="C382" s="26" t="s">
        <v>256</v>
      </c>
      <c r="D382" s="26"/>
      <c r="E382" s="19">
        <f>G382*E377</f>
        <v>4.2194244604316546</v>
      </c>
      <c r="F382" s="19">
        <f t="shared" si="2"/>
        <v>220.16354059609455</v>
      </c>
      <c r="G382" s="19">
        <v>0.16546762589928057</v>
      </c>
      <c r="I382" s="19">
        <f>F382*$H$386</f>
        <v>9.0984073260135384E-3</v>
      </c>
    </row>
    <row r="383" spans="1:9">
      <c r="A383" s="19"/>
      <c r="C383" s="26" t="s">
        <v>257</v>
      </c>
      <c r="D383" s="26"/>
      <c r="E383" s="19">
        <f>G383*E377</f>
        <v>5.5647482014388485</v>
      </c>
      <c r="F383" s="19">
        <f t="shared" si="2"/>
        <v>290.36061151079133</v>
      </c>
      <c r="G383" s="19">
        <v>0.21822541966426856</v>
      </c>
      <c r="I383" s="19">
        <f>F383*H386</f>
        <v>1.1999348792278723E-2</v>
      </c>
    </row>
    <row r="384" spans="1:9">
      <c r="A384" s="19"/>
      <c r="C384" s="26" t="s">
        <v>258</v>
      </c>
      <c r="D384" s="26"/>
      <c r="E384" s="19">
        <f>G384*E377</f>
        <v>6.9100719424460424</v>
      </c>
      <c r="F384" s="19">
        <f t="shared" si="2"/>
        <v>360.55768242548817</v>
      </c>
      <c r="G384" s="19">
        <v>0.27098321342925658</v>
      </c>
      <c r="I384" s="19">
        <f>F384*H386</f>
        <v>1.490029025854391E-2</v>
      </c>
    </row>
    <row r="385" spans="1:9">
      <c r="A385" s="19"/>
      <c r="C385" s="26" t="s">
        <v>259</v>
      </c>
      <c r="D385" s="26"/>
      <c r="E385" s="19">
        <f>G385*E377</f>
        <v>1.5899280575539569</v>
      </c>
      <c r="F385" s="19">
        <f t="shared" si="2"/>
        <v>82.960174717368972</v>
      </c>
      <c r="G385" s="19">
        <v>6.235011990407674E-2</v>
      </c>
      <c r="I385" s="19">
        <f>F385*H386</f>
        <v>3.4283853692224932E-3</v>
      </c>
    </row>
    <row r="386" spans="1:9">
      <c r="A386" s="19"/>
      <c r="C386" s="26"/>
      <c r="D386" s="3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3.5</v>
      </c>
      <c r="F387" s="26">
        <f>E387*(365.25/7)</f>
        <v>182.625</v>
      </c>
      <c r="G387" s="26">
        <v>1</v>
      </c>
      <c r="H387" s="27"/>
      <c r="I387" s="26">
        <f>F387*H390</f>
        <v>7.0406939451739068E-3</v>
      </c>
    </row>
    <row r="388" spans="1:9">
      <c r="A388" s="19"/>
      <c r="C388" s="26" t="s">
        <v>261</v>
      </c>
      <c r="D388" s="26"/>
      <c r="E388" s="19">
        <f>G388*E387</f>
        <v>3.5</v>
      </c>
      <c r="F388" s="19">
        <f>E388*(365.25/7)</f>
        <v>182.625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4.6999999999999957</v>
      </c>
      <c r="F391" s="26">
        <f>E391*(365.25/7)</f>
        <v>245.2392857142855</v>
      </c>
      <c r="G391" s="26">
        <v>1</v>
      </c>
      <c r="H391" s="27"/>
      <c r="I391" s="26">
        <f>SUM(I392,I394,I398)</f>
        <v>1.9856744881333502E-2</v>
      </c>
    </row>
    <row r="392" spans="1:9">
      <c r="A392" s="19"/>
      <c r="C392" s="26" t="s">
        <v>265</v>
      </c>
      <c r="D392" s="26"/>
      <c r="E392" s="19">
        <f>G392*E391</f>
        <v>0.87037037037036968</v>
      </c>
      <c r="F392" s="19">
        <f>E392*(365.25/7)</f>
        <v>45.414682539682502</v>
      </c>
      <c r="G392" s="19">
        <v>0.1851851851851852</v>
      </c>
      <c r="I392" s="19">
        <f>F392*H393</f>
        <v>4.4715582252533703E-3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0.98641975308641894</v>
      </c>
      <c r="F394" s="19">
        <f>E394*(365.25/7)</f>
        <v>51.469973544973506</v>
      </c>
      <c r="G394" s="19">
        <v>0.20987654320987656</v>
      </c>
      <c r="I394" s="19">
        <f>F394*H395</f>
        <v>3.9628511083842771E-3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2.8432098765432072</v>
      </c>
      <c r="F398" s="19">
        <f>E398*(365.25/7)</f>
        <v>148.3546296296295</v>
      </c>
      <c r="G398" s="19">
        <v>0.60493827160493829</v>
      </c>
      <c r="I398" s="19">
        <f>F398*H399</f>
        <v>1.1422335547695856E-2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48.8</v>
      </c>
      <c r="F400" s="30">
        <f>E400*(365.25/7)</f>
        <v>2546.3142857142857</v>
      </c>
      <c r="H400" s="31"/>
      <c r="I400" s="30">
        <f>SUM(I364,I371,I373,I377,I387,I391)</f>
        <v>0.16590075597747039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25.8</v>
      </c>
      <c r="F403" s="26">
        <f>E403*(365.25/7)</f>
        <v>1346.207142857143</v>
      </c>
      <c r="G403" s="26">
        <v>0.9659574468085107</v>
      </c>
      <c r="H403" s="27"/>
      <c r="I403" s="26">
        <f>F403*H408</f>
        <v>5.1899972510139093E-2</v>
      </c>
    </row>
    <row r="404" spans="1:9">
      <c r="C404" s="26" t="s">
        <v>271</v>
      </c>
      <c r="D404" s="26"/>
      <c r="E404" s="19">
        <f>G404*E403</f>
        <v>23.750638297872342</v>
      </c>
      <c r="F404" s="19">
        <f>E404*(365.25/7)</f>
        <v>1239.2743768996961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1.1710638297872342</v>
      </c>
      <c r="F405" s="19">
        <f>E405*(365.25/7)</f>
        <v>61.104437689969615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0.8051063829787235</v>
      </c>
      <c r="F407" s="19">
        <f>E407*(365.25/7)</f>
        <v>42.009300911854112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4.8</v>
      </c>
      <c r="F409" s="26">
        <f>E409*(365.25/7)</f>
        <v>250.45714285714286</v>
      </c>
      <c r="G409" s="26">
        <v>1</v>
      </c>
      <c r="H409" s="27"/>
      <c r="I409" s="26">
        <f>F409*H411</f>
        <v>9.6558088390956438E-3</v>
      </c>
    </row>
    <row r="410" spans="1:9">
      <c r="C410" s="26" t="s">
        <v>64</v>
      </c>
      <c r="D410" s="26"/>
      <c r="E410" s="19">
        <f>G410*E409</f>
        <v>4.8</v>
      </c>
      <c r="F410" s="19">
        <f>E410*(365.25/7)</f>
        <v>250.45714285714286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0.20000000000000284</v>
      </c>
      <c r="F414" s="26">
        <f>E414*(365.25/7)</f>
        <v>10.435714285714434</v>
      </c>
      <c r="G414" s="26">
        <v>1</v>
      </c>
      <c r="H414" s="27"/>
      <c r="I414" s="26">
        <f>F414*AVERAGE(H416:H417)</f>
        <v>1.2051372709068165E-3</v>
      </c>
    </row>
    <row r="415" spans="1:9">
      <c r="C415" s="26" t="s">
        <v>66</v>
      </c>
      <c r="D415" s="26"/>
      <c r="E415" s="19">
        <f>G415*E414</f>
        <v>0.20000000000000284</v>
      </c>
      <c r="F415" s="19">
        <f>E415*(365.25/7)</f>
        <v>10.435714285714434</v>
      </c>
      <c r="G415" s="19">
        <v>1</v>
      </c>
    </row>
    <row r="416" spans="1:9">
      <c r="C416" s="26"/>
      <c r="D416" s="1" t="s">
        <v>144</v>
      </c>
      <c r="H416" s="25">
        <f>B541</f>
        <v>1.5141898909884401E-4</v>
      </c>
    </row>
    <row r="417" spans="1:12">
      <c r="C417" s="26"/>
      <c r="D417" s="1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3.9</v>
      </c>
      <c r="F418" s="26">
        <f>E418*(365.25/7)</f>
        <v>203.49642857142857</v>
      </c>
      <c r="G418" s="26">
        <v>1</v>
      </c>
      <c r="H418" s="27"/>
      <c r="I418" s="26">
        <f>F418*AVERAGE(H420:H422)</f>
        <v>0.14474404706422253</v>
      </c>
    </row>
    <row r="419" spans="1:12">
      <c r="C419" s="26" t="s">
        <v>67</v>
      </c>
      <c r="D419" s="26"/>
      <c r="E419" s="19">
        <f>G419*E418</f>
        <v>3.9</v>
      </c>
      <c r="F419" s="19">
        <f>E419*(365.25/7)</f>
        <v>203.49642857142857</v>
      </c>
      <c r="G419" s="19">
        <v>1</v>
      </c>
    </row>
    <row r="420" spans="1:12">
      <c r="C420" s="26"/>
      <c r="D420" s="3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38.6</v>
      </c>
      <c r="F424" s="30">
        <f>E424*(365.25/7)</f>
        <v>2014.0928571428574</v>
      </c>
      <c r="H424" s="31"/>
      <c r="I424" s="30">
        <f>SUM(I403,I409,I412,I414,I418)</f>
        <v>0.20750496568436408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497.9</v>
      </c>
      <c r="F428" s="30">
        <f>E428*(365.25/7)</f>
        <v>25979.710714285713</v>
      </c>
      <c r="H428" s="31"/>
      <c r="I428" s="39">
        <f>SUM(I424,I400,I361,I346,I301,I289,I251,I234,I200,I154,I135,I122)</f>
        <v>10.033250192461747</v>
      </c>
    </row>
    <row r="431" spans="1:12" s="42" customFormat="1">
      <c r="A431" s="26" t="s">
        <v>280</v>
      </c>
      <c r="B431" s="26" t="s">
        <v>381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2.7854194925815232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0.22014252650353791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0.17943436995506093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3.2060439751778724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0.26175084867840431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6.8931787275889708E-2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2.4134701842956949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290</v>
      </c>
      <c r="B439" s="19">
        <f>I301</f>
        <v>5.3980945521549993E-2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291</v>
      </c>
      <c r="B440" s="42">
        <f>I346</f>
        <v>0.47067034081037812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292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293</v>
      </c>
      <c r="B442" s="19">
        <f>I400</f>
        <v>0.16590075597747039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294</v>
      </c>
      <c r="B443" s="19">
        <f>I424</f>
        <v>0.20750496568436408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295</v>
      </c>
      <c r="B444" s="26">
        <f>SUM(B432:B443)</f>
        <v>10.033250192461745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3">
      <c r="A450" s="44" t="s">
        <v>327</v>
      </c>
      <c r="B450" s="43"/>
    </row>
    <row r="451" spans="1:3">
      <c r="A451" s="44" t="s">
        <v>328</v>
      </c>
      <c r="B451" s="95" t="s">
        <v>329</v>
      </c>
    </row>
    <row r="452" spans="1:3" ht="15">
      <c r="A452" s="91" t="s">
        <v>81</v>
      </c>
      <c r="B452" s="96">
        <v>2.09658137894879E-3</v>
      </c>
      <c r="C452" s="89"/>
    </row>
    <row r="453" spans="1:3" ht="15">
      <c r="A453" s="91" t="s">
        <v>85</v>
      </c>
      <c r="B453" s="96">
        <v>3.4850447505856098E-3</v>
      </c>
      <c r="C453" s="89"/>
    </row>
    <row r="454" spans="1:3" ht="15">
      <c r="A454" s="91" t="s">
        <v>93</v>
      </c>
      <c r="B454" s="96">
        <v>2.9799597648393701E-3</v>
      </c>
      <c r="C454" s="89"/>
    </row>
    <row r="455" spans="1:3" ht="15">
      <c r="A455" s="91" t="s">
        <v>86</v>
      </c>
      <c r="B455" s="96">
        <v>4.2646215314859999E-4</v>
      </c>
      <c r="C455" s="89"/>
    </row>
    <row r="456" spans="1:3" ht="15">
      <c r="A456" s="91" t="s">
        <v>330</v>
      </c>
      <c r="B456" s="96">
        <v>3.16221760814616E-4</v>
      </c>
      <c r="C456" s="89"/>
    </row>
    <row r="457" spans="1:3" ht="15">
      <c r="A457" s="91" t="s">
        <v>89</v>
      </c>
      <c r="B457" s="96">
        <v>6.0573063602221001E-4</v>
      </c>
      <c r="C457" s="89"/>
    </row>
    <row r="458" spans="1:3" ht="15">
      <c r="A458" s="91" t="s">
        <v>331</v>
      </c>
      <c r="B458" s="96">
        <v>3.5003863958942E-4</v>
      </c>
      <c r="C458" s="89"/>
    </row>
    <row r="459" spans="1:3" ht="15">
      <c r="A459" s="91" t="s">
        <v>152</v>
      </c>
      <c r="B459" s="96">
        <v>2.8212241306802699E-4</v>
      </c>
      <c r="C459" s="89"/>
    </row>
    <row r="460" spans="1:3" ht="15">
      <c r="A460" s="91" t="s">
        <v>332</v>
      </c>
      <c r="B460" s="96">
        <v>1.6379629463826999E-4</v>
      </c>
      <c r="C460" s="89"/>
    </row>
    <row r="461" spans="1:3" ht="15">
      <c r="A461" s="91" t="s">
        <v>333</v>
      </c>
      <c r="B461" s="96">
        <v>3.04128858030873E-4</v>
      </c>
      <c r="C461" s="89"/>
    </row>
    <row r="462" spans="1:3" ht="15">
      <c r="A462" s="91" t="s">
        <v>334</v>
      </c>
      <c r="B462" s="96">
        <v>2.1426823891906201E-4</v>
      </c>
      <c r="C462" s="89"/>
    </row>
    <row r="463" spans="1:3" ht="15">
      <c r="A463" s="91" t="s">
        <v>87</v>
      </c>
      <c r="B463" s="96">
        <v>2.5044528042333499E-3</v>
      </c>
      <c r="C463" s="89"/>
    </row>
    <row r="464" spans="1:3" ht="15">
      <c r="A464" s="91" t="s">
        <v>90</v>
      </c>
      <c r="B464" s="96">
        <v>3.7284776082494302E-4</v>
      </c>
      <c r="C464" s="89"/>
    </row>
    <row r="465" spans="1:3" ht="15">
      <c r="A465" s="91" t="s">
        <v>94</v>
      </c>
      <c r="B465" s="96">
        <v>1.7835862330489701E-3</v>
      </c>
      <c r="C465" s="89"/>
    </row>
    <row r="466" spans="1:3" ht="15">
      <c r="A466" s="91" t="s">
        <v>82</v>
      </c>
      <c r="B466" s="96">
        <v>4.00513731321467E-4</v>
      </c>
      <c r="C466" s="89"/>
    </row>
    <row r="467" spans="1:3" ht="15">
      <c r="A467" s="91" t="s">
        <v>101</v>
      </c>
      <c r="B467" s="96">
        <v>3.0795779023961499E-4</v>
      </c>
      <c r="C467" s="89"/>
    </row>
    <row r="468" spans="1:3" ht="15">
      <c r="A468" s="91" t="s">
        <v>125</v>
      </c>
      <c r="B468" s="96">
        <v>2.5698777452277098E-4</v>
      </c>
      <c r="C468" s="89"/>
    </row>
    <row r="469" spans="1:3" ht="15">
      <c r="A469" s="91" t="s">
        <v>126</v>
      </c>
      <c r="B469" s="96">
        <v>2.3781103369882801E-4</v>
      </c>
      <c r="C469" s="89"/>
    </row>
    <row r="470" spans="1:3" ht="15">
      <c r="A470" s="91" t="s">
        <v>134</v>
      </c>
      <c r="B470" s="96">
        <v>2.8510464047079402E-4</v>
      </c>
      <c r="C470" s="89"/>
    </row>
    <row r="471" spans="1:3" ht="15">
      <c r="A471" s="91" t="s">
        <v>234</v>
      </c>
      <c r="B471" s="96">
        <v>4.2429469718917702E-4</v>
      </c>
      <c r="C471" s="89"/>
    </row>
    <row r="472" spans="1:3" ht="15">
      <c r="A472" s="91" t="s">
        <v>335</v>
      </c>
      <c r="B472" s="96">
        <v>2.3537496975131701E-4</v>
      </c>
      <c r="C472" s="89"/>
    </row>
    <row r="473" spans="1:3" ht="15">
      <c r="A473" s="91" t="s">
        <v>154</v>
      </c>
      <c r="B473" s="96">
        <v>2.2101685648552401E-4</v>
      </c>
      <c r="C473" s="89"/>
    </row>
    <row r="474" spans="1:3" ht="15">
      <c r="A474" s="91" t="s">
        <v>336</v>
      </c>
      <c r="B474" s="96">
        <v>1.30914005197196E-3</v>
      </c>
      <c r="C474" s="89"/>
    </row>
    <row r="475" spans="1:3" ht="15">
      <c r="A475" s="91" t="s">
        <v>219</v>
      </c>
      <c r="B475" s="96">
        <v>4.5210121164281699E-4</v>
      </c>
      <c r="C475" s="89"/>
    </row>
    <row r="476" spans="1:3" ht="15">
      <c r="A476" s="91" t="s">
        <v>173</v>
      </c>
      <c r="B476" s="96">
        <v>1.8093957755303699E-4</v>
      </c>
      <c r="C476" s="89"/>
    </row>
    <row r="477" spans="1:3" ht="15">
      <c r="A477" s="91" t="s">
        <v>337</v>
      </c>
      <c r="B477" s="96">
        <v>2.0134941272049499E-4</v>
      </c>
      <c r="C477" s="89"/>
    </row>
    <row r="478" spans="1:3" ht="15">
      <c r="A478" s="91" t="s">
        <v>133</v>
      </c>
      <c r="B478" s="96">
        <v>8.8192919598841597E-4</v>
      </c>
      <c r="C478" s="89"/>
    </row>
    <row r="479" spans="1:3" ht="15">
      <c r="A479" s="91" t="s">
        <v>132</v>
      </c>
      <c r="B479" s="96">
        <v>1.4906108433209899E-3</v>
      </c>
      <c r="C479" s="89"/>
    </row>
    <row r="480" spans="1:3" ht="15">
      <c r="A480" s="91" t="s">
        <v>338</v>
      </c>
      <c r="B480" s="96">
        <v>3.0278544086953703E-4</v>
      </c>
      <c r="C480" s="89"/>
    </row>
    <row r="481" spans="1:3" ht="15">
      <c r="A481" s="91" t="s">
        <v>190</v>
      </c>
      <c r="B481" s="96">
        <v>1.3813185493773399E-4</v>
      </c>
      <c r="C481" s="89"/>
    </row>
    <row r="482" spans="1:3" ht="15">
      <c r="A482" s="91" t="s">
        <v>165</v>
      </c>
      <c r="B482" s="96">
        <v>1.86179289206548E-4</v>
      </c>
      <c r="C482" s="89"/>
    </row>
    <row r="483" spans="1:3" ht="15">
      <c r="A483" s="91" t="s">
        <v>339</v>
      </c>
      <c r="B483" s="96">
        <v>1.8017414594200101E-4</v>
      </c>
      <c r="C483" s="89"/>
    </row>
    <row r="484" spans="1:3" ht="15">
      <c r="A484" s="91" t="s">
        <v>160</v>
      </c>
      <c r="B484" s="96">
        <v>2.2020865411952401E-4</v>
      </c>
      <c r="C484" s="89"/>
    </row>
    <row r="485" spans="1:3" ht="15">
      <c r="A485" s="91" t="s">
        <v>169</v>
      </c>
      <c r="B485" s="96">
        <v>1.7500427887998099E-4</v>
      </c>
      <c r="C485" s="89"/>
    </row>
    <row r="486" spans="1:3" ht="15">
      <c r="A486" s="91" t="s">
        <v>340</v>
      </c>
      <c r="B486" s="96">
        <v>1.8557883342110301E-3</v>
      </c>
      <c r="C486" s="89"/>
    </row>
    <row r="487" spans="1:3" ht="15">
      <c r="A487" s="91" t="s">
        <v>341</v>
      </c>
      <c r="B487" s="96">
        <v>4.6957452757937602E-4</v>
      </c>
      <c r="C487" s="89"/>
    </row>
    <row r="488" spans="1:3" ht="15">
      <c r="A488" s="91" t="s">
        <v>150</v>
      </c>
      <c r="B488" s="96">
        <v>7.1131771111942403E-4</v>
      </c>
      <c r="C488" s="89"/>
    </row>
    <row r="489" spans="1:3" ht="15">
      <c r="A489" s="91" t="s">
        <v>140</v>
      </c>
      <c r="B489" s="96">
        <v>1.3332638599674901E-4</v>
      </c>
      <c r="C489" s="89"/>
    </row>
    <row r="490" spans="1:3" ht="15">
      <c r="A490" s="91" t="s">
        <v>342</v>
      </c>
      <c r="B490" s="96">
        <v>1.0116936822471401E-4</v>
      </c>
      <c r="C490" s="89"/>
    </row>
    <row r="491" spans="1:3" ht="15">
      <c r="A491" s="91" t="s">
        <v>142</v>
      </c>
      <c r="B491" s="96">
        <v>1.7607081978696001E-4</v>
      </c>
      <c r="C491" s="89"/>
    </row>
    <row r="492" spans="1:3" ht="15">
      <c r="A492" s="91" t="s">
        <v>343</v>
      </c>
      <c r="B492" s="96">
        <v>1.9291367456093599E-4</v>
      </c>
      <c r="C492" s="89"/>
    </row>
    <row r="493" spans="1:3" ht="15">
      <c r="A493" s="91" t="s">
        <v>344</v>
      </c>
      <c r="B493" s="96">
        <v>2.46015738968244E-4</v>
      </c>
      <c r="C493" s="89"/>
    </row>
    <row r="494" spans="1:3" ht="15">
      <c r="A494" s="91" t="s">
        <v>345</v>
      </c>
      <c r="B494" s="96">
        <v>2.29829646255223E-4</v>
      </c>
      <c r="C494" s="89"/>
    </row>
    <row r="495" spans="1:3" ht="15">
      <c r="A495" s="91" t="s">
        <v>346</v>
      </c>
      <c r="B495" s="96">
        <v>1.62547995106097E-4</v>
      </c>
      <c r="C495" s="89"/>
    </row>
    <row r="496" spans="1:3" ht="15">
      <c r="A496" s="91" t="s">
        <v>347</v>
      </c>
      <c r="B496" s="96">
        <v>2.7071423837634701E-4</v>
      </c>
      <c r="C496" s="89"/>
    </row>
    <row r="497" spans="1:3" ht="15">
      <c r="A497" s="91" t="s">
        <v>348</v>
      </c>
      <c r="B497" s="96">
        <v>1.2407575891945901E-4</v>
      </c>
      <c r="C497" s="89"/>
    </row>
    <row r="498" spans="1:3" ht="15">
      <c r="A498" s="91" t="s">
        <v>349</v>
      </c>
      <c r="B498" s="96">
        <v>1.2931837656743301E-4</v>
      </c>
      <c r="C498" s="89"/>
    </row>
    <row r="499" spans="1:3" ht="15">
      <c r="A499" s="91" t="s">
        <v>350</v>
      </c>
      <c r="B499" s="96">
        <v>3.09303029126747E-4</v>
      </c>
      <c r="C499" s="89"/>
    </row>
    <row r="500" spans="1:3" ht="15">
      <c r="A500" s="91" t="s">
        <v>351</v>
      </c>
      <c r="B500" s="96">
        <v>1.62564390405725E-4</v>
      </c>
      <c r="C500" s="89"/>
    </row>
    <row r="501" spans="1:3" ht="15">
      <c r="A501" s="91" t="s">
        <v>352</v>
      </c>
      <c r="B501" s="97">
        <v>7.8670160806019004E-5</v>
      </c>
      <c r="C501" s="89"/>
    </row>
    <row r="502" spans="1:3" ht="15">
      <c r="A502" s="91" t="s">
        <v>353</v>
      </c>
      <c r="B502" s="96">
        <v>1.17793071161874E-4</v>
      </c>
      <c r="C502" s="89"/>
    </row>
    <row r="503" spans="1:3" ht="15">
      <c r="A503" s="91" t="s">
        <v>354</v>
      </c>
      <c r="B503" s="96">
        <v>2.27005718216138E-4</v>
      </c>
      <c r="C503" s="89"/>
    </row>
    <row r="504" spans="1:3" ht="15">
      <c r="A504" s="91" t="s">
        <v>355</v>
      </c>
      <c r="B504" s="96">
        <v>1.8818123862125E-4</v>
      </c>
      <c r="C504" s="89"/>
    </row>
    <row r="505" spans="1:3" ht="15">
      <c r="A505" s="91" t="s">
        <v>356</v>
      </c>
      <c r="B505" s="96">
        <v>1.2076781190005101E-4</v>
      </c>
      <c r="C505" s="89"/>
    </row>
    <row r="506" spans="1:3" ht="15">
      <c r="A506" s="91" t="s">
        <v>357</v>
      </c>
      <c r="B506" s="96">
        <v>1.32832562396352E-4</v>
      </c>
      <c r="C506" s="89"/>
    </row>
    <row r="507" spans="1:3" ht="15">
      <c r="A507" s="91" t="s">
        <v>358</v>
      </c>
      <c r="B507" s="96">
        <v>1.05678258238894E-4</v>
      </c>
      <c r="C507" s="89"/>
    </row>
    <row r="508" spans="1:3" ht="15">
      <c r="A508" s="91" t="s">
        <v>359</v>
      </c>
      <c r="B508" s="96">
        <v>1.4974191786024601E-4</v>
      </c>
      <c r="C508" s="89"/>
    </row>
    <row r="509" spans="1:3" ht="15">
      <c r="A509" s="91" t="s">
        <v>235</v>
      </c>
      <c r="B509" s="96">
        <v>2.0087820690045899E-4</v>
      </c>
      <c r="C509" s="89"/>
    </row>
    <row r="510" spans="1:3" ht="15">
      <c r="A510" s="91" t="s">
        <v>276</v>
      </c>
      <c r="B510" s="96">
        <v>2.2491688835017299E-4</v>
      </c>
      <c r="C510" s="89"/>
    </row>
    <row r="511" spans="1:3" ht="15">
      <c r="A511" s="91" t="s">
        <v>193</v>
      </c>
      <c r="B511" s="96">
        <v>1.8306230266686399E-3</v>
      </c>
      <c r="C511" s="89"/>
    </row>
    <row r="512" spans="1:3" ht="15">
      <c r="A512" s="91" t="s">
        <v>199</v>
      </c>
      <c r="B512" s="96">
        <v>1.6680799960183501E-3</v>
      </c>
      <c r="C512" s="89"/>
    </row>
    <row r="513" spans="1:3" ht="15">
      <c r="A513" s="91" t="s">
        <v>205</v>
      </c>
      <c r="B513" s="96">
        <v>5.3891618042085205E-4</v>
      </c>
      <c r="C513" s="89"/>
    </row>
    <row r="514" spans="1:3" ht="15">
      <c r="A514" s="91" t="s">
        <v>202</v>
      </c>
      <c r="B514" s="96">
        <v>8.3159559526369898E-4</v>
      </c>
      <c r="C514" s="89"/>
    </row>
    <row r="515" spans="1:3" ht="15">
      <c r="A515" s="91" t="s">
        <v>209</v>
      </c>
      <c r="B515" s="96">
        <v>2.26035207111457E-4</v>
      </c>
      <c r="C515" s="89"/>
    </row>
    <row r="516" spans="1:3" ht="15">
      <c r="A516" s="91" t="s">
        <v>197</v>
      </c>
      <c r="B516" s="96">
        <v>2.3167452901759201E-4</v>
      </c>
      <c r="C516" s="89"/>
    </row>
    <row r="517" spans="1:3" ht="15">
      <c r="A517" s="91" t="s">
        <v>360</v>
      </c>
      <c r="B517" s="96">
        <v>1.80454518887764E-4</v>
      </c>
      <c r="C517" s="89"/>
    </row>
    <row r="518" spans="1:3" ht="15">
      <c r="A518" s="91" t="s">
        <v>361</v>
      </c>
      <c r="B518" s="96">
        <v>2.3157387235891999E-4</v>
      </c>
      <c r="C518" s="89"/>
    </row>
    <row r="519" spans="1:3" ht="15">
      <c r="A519" s="91" t="s">
        <v>362</v>
      </c>
      <c r="B519" s="97">
        <v>8.7320379796792293E-5</v>
      </c>
      <c r="C519" s="89"/>
    </row>
    <row r="520" spans="1:3" ht="15">
      <c r="A520" s="91" t="s">
        <v>363</v>
      </c>
      <c r="B520" s="97">
        <v>7.0953489403808898E-5</v>
      </c>
      <c r="C520" s="89"/>
    </row>
    <row r="521" spans="1:3" ht="15">
      <c r="A521" s="91" t="s">
        <v>364</v>
      </c>
      <c r="B521" s="97">
        <v>4.4616305779983597E-5</v>
      </c>
      <c r="C521" s="89"/>
    </row>
    <row r="522" spans="1:3" ht="15">
      <c r="A522" s="91" t="s">
        <v>365</v>
      </c>
      <c r="B522" s="97">
        <v>4.9210417362855903E-5</v>
      </c>
      <c r="C522" s="89"/>
    </row>
    <row r="523" spans="1:3" ht="15">
      <c r="A523" s="91" t="s">
        <v>366</v>
      </c>
      <c r="B523" s="97">
        <v>3.8552738919501202E-5</v>
      </c>
      <c r="C523" s="89"/>
    </row>
    <row r="524" spans="1:3" ht="15">
      <c r="A524" s="91" t="s">
        <v>253</v>
      </c>
      <c r="B524" s="97">
        <v>3.9600548710655201E-5</v>
      </c>
      <c r="C524" s="89"/>
    </row>
    <row r="525" spans="1:3" ht="15">
      <c r="A525" s="91" t="s">
        <v>260</v>
      </c>
      <c r="B525" s="97">
        <v>4.1325676819056998E-5</v>
      </c>
      <c r="C525" s="89"/>
    </row>
    <row r="526" spans="1:3" ht="15">
      <c r="A526" s="91" t="s">
        <v>367</v>
      </c>
      <c r="B526" s="97">
        <v>9.7014250865267798E-5</v>
      </c>
      <c r="C526" s="89"/>
    </row>
    <row r="527" spans="1:3" ht="15">
      <c r="A527" s="91" t="s">
        <v>368</v>
      </c>
      <c r="B527" s="97">
        <v>5.0835037406928897E-5</v>
      </c>
      <c r="C527" s="89"/>
    </row>
    <row r="528" spans="1:3" ht="15">
      <c r="A528" s="91" t="s">
        <v>167</v>
      </c>
      <c r="B528" s="97">
        <v>8.1150172821881203E-5</v>
      </c>
      <c r="C528" s="89"/>
    </row>
    <row r="529" spans="1:3" ht="15">
      <c r="A529" s="91" t="s">
        <v>128</v>
      </c>
      <c r="B529" s="97">
        <v>7.7595885697333093E-5</v>
      </c>
      <c r="C529" s="89"/>
    </row>
    <row r="530" spans="1:3" ht="15">
      <c r="A530" s="91" t="s">
        <v>369</v>
      </c>
      <c r="B530" s="96">
        <v>1.4048433605424299E-4</v>
      </c>
      <c r="C530" s="89"/>
    </row>
    <row r="531" spans="1:3" ht="15">
      <c r="A531" s="91" t="s">
        <v>268</v>
      </c>
      <c r="B531" s="96">
        <v>1.15280506405685E-4</v>
      </c>
      <c r="C531" s="89"/>
    </row>
    <row r="532" spans="1:3" ht="15">
      <c r="A532" s="91" t="s">
        <v>156</v>
      </c>
      <c r="B532" s="97">
        <v>5.74745177725748E-5</v>
      </c>
      <c r="C532" s="89"/>
    </row>
    <row r="533" spans="1:3" ht="15">
      <c r="A533" s="91" t="s">
        <v>370</v>
      </c>
      <c r="B533" s="97">
        <v>9.8779584011200101E-5</v>
      </c>
      <c r="C533" s="89"/>
    </row>
    <row r="534" spans="1:3" ht="15">
      <c r="A534" s="91" t="s">
        <v>371</v>
      </c>
      <c r="B534" s="97">
        <v>3.8801948302030302E-5</v>
      </c>
      <c r="C534" s="89"/>
    </row>
    <row r="535" spans="1:3" ht="15">
      <c r="A535" s="91" t="s">
        <v>372</v>
      </c>
      <c r="B535" s="97">
        <v>8.8833822320444805E-5</v>
      </c>
      <c r="C535" s="89"/>
    </row>
    <row r="536" spans="1:3" ht="15">
      <c r="A536" s="91" t="s">
        <v>226</v>
      </c>
      <c r="B536" s="97">
        <v>7.6993455318596804E-5</v>
      </c>
      <c r="C536" s="89"/>
    </row>
    <row r="537" spans="1:3" ht="15">
      <c r="A537" s="91" t="s">
        <v>373</v>
      </c>
      <c r="B537" s="97">
        <v>5.8997807376200297E-5</v>
      </c>
      <c r="C537" s="89"/>
    </row>
    <row r="538" spans="1:3" ht="15">
      <c r="A538" s="91" t="s">
        <v>374</v>
      </c>
      <c r="B538" s="96">
        <v>1.07390774204486E-4</v>
      </c>
      <c r="C538" s="89"/>
    </row>
    <row r="539" spans="1:3" ht="15">
      <c r="A539" s="91" t="s">
        <v>375</v>
      </c>
      <c r="B539" s="97">
        <v>7.0315164320285304E-5</v>
      </c>
      <c r="C539" s="89"/>
    </row>
    <row r="540" spans="1:3" ht="15">
      <c r="A540" s="91" t="s">
        <v>146</v>
      </c>
      <c r="B540" s="96">
        <v>1.07134259040347E-4</v>
      </c>
      <c r="C540" s="89"/>
    </row>
    <row r="541" spans="1:3" ht="15">
      <c r="A541" s="91" t="s">
        <v>144</v>
      </c>
      <c r="B541" s="96">
        <v>1.5141898909884401E-4</v>
      </c>
      <c r="C541" s="89"/>
    </row>
    <row r="542" spans="1:3" ht="15">
      <c r="A542" s="91" t="s">
        <v>275</v>
      </c>
      <c r="B542" s="97">
        <v>7.9545032703964901E-5</v>
      </c>
      <c r="C542" s="89"/>
    </row>
    <row r="543" spans="1:3" ht="15">
      <c r="A543" s="91" t="s">
        <v>376</v>
      </c>
      <c r="B543" s="96">
        <v>1.15802135441583E-4</v>
      </c>
      <c r="C543" s="89"/>
    </row>
    <row r="544" spans="1:3" ht="15">
      <c r="A544" s="91" t="s">
        <v>377</v>
      </c>
      <c r="B544" s="97">
        <v>6.1915790017663693E-5</v>
      </c>
      <c r="C544" s="89"/>
    </row>
    <row r="545" spans="1:3" ht="15">
      <c r="A545" s="91" t="s">
        <v>238</v>
      </c>
      <c r="B545" s="97">
        <v>5.0201254900354902E-5</v>
      </c>
      <c r="C545" s="89"/>
    </row>
    <row r="546" spans="1:3" ht="15">
      <c r="A546" s="91" t="s">
        <v>240</v>
      </c>
      <c r="B546" s="97">
        <v>6.5532644314399599E-5</v>
      </c>
      <c r="C546" s="89"/>
    </row>
    <row r="547" spans="1:3" ht="15">
      <c r="A547" s="91" t="s">
        <v>242</v>
      </c>
      <c r="B547" s="96">
        <v>1.1039136985490801E-4</v>
      </c>
      <c r="C547" s="89"/>
    </row>
    <row r="548" spans="1:3" ht="15">
      <c r="A548" s="91" t="s">
        <v>244</v>
      </c>
      <c r="B548" s="96">
        <v>1.0301268784132101E-4</v>
      </c>
      <c r="C548" s="89"/>
    </row>
    <row r="549" spans="1:3" ht="15">
      <c r="A549" s="91" t="s">
        <v>184</v>
      </c>
      <c r="B549" s="97">
        <v>9.0255901394909502E-5</v>
      </c>
      <c r="C549" s="89"/>
    </row>
    <row r="550" spans="1:3" ht="15">
      <c r="A550" s="91" t="s">
        <v>183</v>
      </c>
      <c r="B550" s="97">
        <v>5.1222445237656699E-5</v>
      </c>
      <c r="C550" s="89"/>
    </row>
    <row r="551" spans="1:3" ht="15">
      <c r="A551" s="91" t="s">
        <v>378</v>
      </c>
      <c r="B551" s="97">
        <v>8.3530743180620405E-5</v>
      </c>
      <c r="C551" s="89"/>
    </row>
    <row r="552" spans="1:3" ht="15">
      <c r="A552" s="91" t="s">
        <v>224</v>
      </c>
      <c r="B552" s="97">
        <v>7.83164098367817E-5</v>
      </c>
      <c r="C552" s="89"/>
    </row>
    <row r="553" spans="1:3" ht="15">
      <c r="A553" s="91" t="s">
        <v>222</v>
      </c>
      <c r="B553" s="96">
        <v>1.49002041970008E-4</v>
      </c>
      <c r="C553" s="89"/>
    </row>
    <row r="554" spans="1:3" ht="15">
      <c r="A554" s="91" t="s">
        <v>228</v>
      </c>
      <c r="B554" s="97">
        <v>5.3163499302144998E-5</v>
      </c>
      <c r="C554" s="89"/>
    </row>
    <row r="555" spans="1:3" ht="15">
      <c r="A555" s="91" t="s">
        <v>139</v>
      </c>
      <c r="B555" s="96">
        <v>1.06648610536075E-4</v>
      </c>
      <c r="C555" s="89"/>
    </row>
    <row r="556" spans="1:3" ht="15">
      <c r="A556" s="91" t="s">
        <v>175</v>
      </c>
      <c r="B556" s="97">
        <v>6.2867688959137197E-5</v>
      </c>
      <c r="C556" s="89"/>
    </row>
    <row r="557" spans="1:3" ht="15">
      <c r="A557" s="91" t="s">
        <v>379</v>
      </c>
      <c r="B557" s="97">
        <v>9.8460629364659905E-5</v>
      </c>
      <c r="C557" s="89"/>
    </row>
    <row r="558" spans="1:3">
      <c r="B558" s="88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Couple only</vt:lpstr>
      <vt:lpstr>Couple, 1 child</vt:lpstr>
      <vt:lpstr>Couple, 2 child</vt:lpstr>
      <vt:lpstr>Couple, 3+ child</vt:lpstr>
      <vt:lpstr>Other couples, adult child</vt:lpstr>
      <vt:lpstr>1 parent, children</vt:lpstr>
      <vt:lpstr>1 parent, adult child</vt:lpstr>
      <vt:lpstr>1 family, +others</vt:lpstr>
      <vt:lpstr>1 person</vt:lpstr>
      <vt:lpstr>Other (flat, +1 families)</vt:lpstr>
      <vt:lpstr>HES HOUSEHOLD COMPOSITION RAW</vt:lpstr>
      <vt:lpstr>HOUSEHOLD COMPOSITION TABLE</vt:lpstr>
      <vt:lpstr>HES TEMPLATE (2007 AVG)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2014-02-05T19:48:00Z</dcterms:modified>
</cp:coreProperties>
</file>